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32" activeTab="4"/>
  </bookViews>
  <sheets>
    <sheet name="terrændæk-sum" sheetId="1" r:id="rId1"/>
    <sheet name="ydervægge-sum" sheetId="2" r:id="rId2"/>
    <sheet name="indervægge-sum" sheetId="3" r:id="rId3"/>
    <sheet name="etagedæk-sum" sheetId="4" r:id="rId4"/>
    <sheet name="tagværker-sum" sheetId="5" r:id="rId5"/>
    <sheet name="norm.bygn.tilbehør-sum" sheetId="6" r:id="rId6"/>
    <sheet name="Terrændæk-grundpriser" sheetId="7" r:id="rId7"/>
    <sheet name="Ydervægge-grundpriser" sheetId="8" r:id="rId8"/>
    <sheet name="Indervægge-grundpriser" sheetId="9" r:id="rId9"/>
    <sheet name="Etagedæk-grundpriser" sheetId="10" r:id="rId10"/>
    <sheet name="Tagværker-grundpriser" sheetId="11" r:id="rId11"/>
    <sheet name="Normalt Bygningstilbehør-grundp" sheetId="12" r:id="rId12"/>
  </sheets>
  <definedNames/>
  <calcPr fullCalcOnLoad="1"/>
</workbook>
</file>

<file path=xl/sharedStrings.xml><?xml version="1.0" encoding="utf-8"?>
<sst xmlns="http://schemas.openxmlformats.org/spreadsheetml/2006/main" count="4406" uniqueCount="959">
  <si>
    <t>24645.03</t>
  </si>
  <si>
    <t xml:space="preserve"> m2</t>
  </si>
  <si>
    <t>Nummer</t>
  </si>
  <si>
    <t>Tekst</t>
  </si>
  <si>
    <t>Enhed</t>
  </si>
  <si>
    <t>Mængde</t>
  </si>
  <si>
    <t>Total</t>
  </si>
  <si>
    <t>32.1</t>
  </si>
  <si>
    <t>Terrændæk</t>
  </si>
  <si>
    <t>32.1.01</t>
  </si>
  <si>
    <t>Bruttomængde: 500 m2 (bredde = 16,00 m, længde = 31,25 m)</t>
  </si>
  <si>
    <t>Prisniveau: januar 2006</t>
  </si>
  <si>
    <t>Enh.pris</t>
  </si>
  <si>
    <t>i alt</t>
  </si>
  <si>
    <t>I alt</t>
  </si>
  <si>
    <t>Arbejdspladstillæg</t>
  </si>
  <si>
    <t>%</t>
  </si>
  <si>
    <t>Enhedspris</t>
  </si>
  <si>
    <t>24515.01</t>
  </si>
  <si>
    <t>24505.02</t>
  </si>
  <si>
    <t>Note ved opslag i prisbog: prisnummeret 24505.02 læses som '02-terrænarbejder', '45.05 bundsikringsgrus' og 'linie 2: 200mm…'</t>
  </si>
  <si>
    <t>32.1.02</t>
  </si>
  <si>
    <t>31529.01</t>
  </si>
  <si>
    <t xml:space="preserve"> Udlægning af løs singels</t>
  </si>
  <si>
    <t xml:space="preserve"> m3</t>
  </si>
  <si>
    <t>31556.01</t>
  </si>
  <si>
    <t xml:space="preserve"> Maskinglitning af betongulve</t>
  </si>
  <si>
    <t>31544.13</t>
  </si>
  <si>
    <t xml:space="preserve"> 75 mm Terrænbatts Industri i terrændæk</t>
  </si>
  <si>
    <t>31507.08</t>
  </si>
  <si>
    <t>32.1.03</t>
  </si>
  <si>
    <t>100 mm betongulv på jord m. maskinglitning, pladebatts og lecaklinker</t>
  </si>
  <si>
    <t>31520.01</t>
  </si>
  <si>
    <t>31503.01</t>
  </si>
  <si>
    <t xml:space="preserve"> kg</t>
  </si>
  <si>
    <t>41965.13</t>
  </si>
  <si>
    <t xml:space="preserve"> Gail 115 x 240 mm, gulv &lt; 8 m2</t>
  </si>
  <si>
    <t>42369.05</t>
  </si>
  <si>
    <t>42372.2</t>
  </si>
  <si>
    <t xml:space="preserve"> Gulve, 18,3 mm krydsfiner med fer og not</t>
  </si>
  <si>
    <t>43221.02</t>
  </si>
  <si>
    <t xml:space="preserve"> Fodpanel af 15 x 92 mm fyr opsat på træ</t>
  </si>
  <si>
    <t xml:space="preserve"> lbm</t>
  </si>
  <si>
    <t>45020.06</t>
  </si>
  <si>
    <t>32.1.04</t>
  </si>
  <si>
    <t>22 mm bøgeparket og 10 % klinker, 100 mm terrændæk, batts og singels</t>
  </si>
  <si>
    <t>31544.14</t>
  </si>
  <si>
    <t xml:space="preserve"> 100 mm Terrænbatts Industri i terrændæk</t>
  </si>
  <si>
    <t>42372.07</t>
  </si>
  <si>
    <t>3.2 mm linoleum og 5 % klinker, 100 mm terrændæk og løse lecaklinker</t>
  </si>
  <si>
    <t>32.1.05</t>
  </si>
  <si>
    <t>32.1.06</t>
  </si>
  <si>
    <t>100 mm betongulv, betonslidlag, 5 % klinker, 15 % linoleum og pladebatts</t>
  </si>
  <si>
    <t>41940.03</t>
  </si>
  <si>
    <t xml:space="preserve"> 20 mm slidlag på betongulve &lt; 8 m2</t>
  </si>
  <si>
    <t>32.1.07</t>
  </si>
  <si>
    <t>100 mm betongulv, acrylpuds, 5 % klinker, 15 % linoleum og lecaklinker</t>
  </si>
  <si>
    <t>41935.01</t>
  </si>
  <si>
    <t>32.1.08</t>
  </si>
  <si>
    <t>20 mm klinkegulv m. afløbsrende og lyskasse og udv. trappe til kælder</t>
  </si>
  <si>
    <t>21051.01</t>
  </si>
  <si>
    <t xml:space="preserve"> stk</t>
  </si>
  <si>
    <t>21058.03</t>
  </si>
  <si>
    <t xml:space="preserve"> Rund rørbrøndkarm m/dæksel HL 22 2403, Ø 310 mm, let</t>
  </si>
  <si>
    <t>21059.03</t>
  </si>
  <si>
    <t>30505.02</t>
  </si>
  <si>
    <t>30525.01</t>
  </si>
  <si>
    <t xml:space="preserve"> Leveret grus - tilfylde og komprimere (Inkl. kørsel indtil 5 km.)</t>
  </si>
  <si>
    <t>31502.02</t>
  </si>
  <si>
    <t>31507.1</t>
  </si>
  <si>
    <t>31526.02</t>
  </si>
  <si>
    <t>41002.02</t>
  </si>
  <si>
    <t>41002.08</t>
  </si>
  <si>
    <t>41026.01</t>
  </si>
  <si>
    <t>41031.02</t>
  </si>
  <si>
    <t>41031.23</t>
  </si>
  <si>
    <t>41060.04</t>
  </si>
  <si>
    <t xml:space="preserve"> Polyesterlyskasse MEA 2.000x1.000x600 mm (Inkl. gitterrist. Ekskl. overstykke.)</t>
  </si>
  <si>
    <t>41825.01</t>
  </si>
  <si>
    <t xml:space="preserve"> Alm. puds på ydervægge, betonvægge</t>
  </si>
  <si>
    <t>44527.01</t>
  </si>
  <si>
    <t>32.1.09</t>
  </si>
  <si>
    <t>20 mm klinkegulv m. afløbsrende på dragerkonstruktion, maskinfundament</t>
  </si>
  <si>
    <t>31501.01</t>
  </si>
  <si>
    <t>31507.03</t>
  </si>
  <si>
    <t>41026.03</t>
  </si>
  <si>
    <t xml:space="preserve"> Armering R 5 - R 12 i søjler og bjælker</t>
  </si>
  <si>
    <t>41010.13</t>
  </si>
  <si>
    <t xml:space="preserve"> 100 mm Terrænbatts Industri, indstøbe</t>
  </si>
  <si>
    <t>Ydervægge</t>
  </si>
  <si>
    <t>Indervægge</t>
  </si>
  <si>
    <t>Etagedæk</t>
  </si>
  <si>
    <t>Tagværker</t>
  </si>
  <si>
    <t>Normalt bygningstilbehør</t>
  </si>
  <si>
    <t>32.2</t>
  </si>
  <si>
    <t>Bruttomængde: 500 m2 (højde = 3,80 m, længde = 131,58 m)</t>
  </si>
  <si>
    <t>32.2.01</t>
  </si>
  <si>
    <t>Isoleret bindingsværk med udvendig træbeklædning, isolering og indvendig gipsbeklædning, 2 yderdøre og 25 vinduer</t>
  </si>
  <si>
    <t>31501.02</t>
  </si>
  <si>
    <t xml:space="preserve"> Fundamentforskalling, ikke synlig flade</t>
  </si>
  <si>
    <t>31507.01</t>
  </si>
  <si>
    <t xml:space="preserve"> Beton 16 MPa passiv miljø i fundament</t>
  </si>
  <si>
    <t>41515.02</t>
  </si>
  <si>
    <t xml:space="preserve"> Murpap PF udlagt under 150 mm mur</t>
  </si>
  <si>
    <t>41825.1</t>
  </si>
  <si>
    <t xml:space="preserve"> Sokkelpuds på betonsokler</t>
  </si>
  <si>
    <t>42250.02</t>
  </si>
  <si>
    <t xml:space="preserve"> Membran, alufolie</t>
  </si>
  <si>
    <t>42315.01</t>
  </si>
  <si>
    <t xml:space="preserve"> 22 mm rustikbeklædning udvendig, fyr</t>
  </si>
  <si>
    <t>42348.03</t>
  </si>
  <si>
    <t xml:space="preserve"> Indv. beklædning, 13 mm gipsplade</t>
  </si>
  <si>
    <t>42430.02</t>
  </si>
  <si>
    <t xml:space="preserve"> Træskelet, ydervægge, 125 mm isolering</t>
  </si>
  <si>
    <t>42430.04</t>
  </si>
  <si>
    <t xml:space="preserve"> Tillæg, krydsisolering med 45 mm A-batts</t>
  </si>
  <si>
    <t>43006.05</t>
  </si>
  <si>
    <t xml:space="preserve"> Vendevindue, 1.488 x 1.388 mm</t>
  </si>
  <si>
    <t>43206.03</t>
  </si>
  <si>
    <t xml:space="preserve"> Vinduesplade, 23 x 250 mm plastlamineret</t>
  </si>
  <si>
    <t>43226.01</t>
  </si>
  <si>
    <t xml:space="preserve"> Loftslister af 9 x 33 mm fyrretræ, Vta</t>
  </si>
  <si>
    <t>43256.01</t>
  </si>
  <si>
    <t xml:space="preserve"> Stopning, 20x60 mm mineraluld vindue/dør</t>
  </si>
  <si>
    <t>43261.02</t>
  </si>
  <si>
    <t xml:space="preserve"> Fugebånd 25/13-24 - Illmod type 600</t>
  </si>
  <si>
    <t>43519.01</t>
  </si>
  <si>
    <t xml:space="preserve"> Termoruder 0,4 - 0,5 m2 af hærdet glas</t>
  </si>
  <si>
    <t>44060.01</t>
  </si>
  <si>
    <t xml:space="preserve"> Sålbænk i zink 12 - snit 200 mm</t>
  </si>
  <si>
    <t>45514.02</t>
  </si>
  <si>
    <t xml:space="preserve"> Udv. ru træ, grunding med træbeskyttelse</t>
  </si>
  <si>
    <t>45514.05</t>
  </si>
  <si>
    <t xml:space="preserve"> Udv. ru træ, 1. strygn. m/træbeskyttelse</t>
  </si>
  <si>
    <t>45514.08</t>
  </si>
  <si>
    <t xml:space="preserve"> Udv. ru træ færdigmale m/træbeskyttelse</t>
  </si>
  <si>
    <t>45521.11</t>
  </si>
  <si>
    <t xml:space="preserve"> Vindue med 2 rammer, grunde 1 side</t>
  </si>
  <si>
    <t>45521.16</t>
  </si>
  <si>
    <t xml:space="preserve"> Vindue m/2 rammer, plast-alkydmal 1 side</t>
  </si>
  <si>
    <t>45555.04</t>
  </si>
  <si>
    <t xml:space="preserve"> Indv. vægge, pletspartling</t>
  </si>
  <si>
    <t>45557.05</t>
  </si>
  <si>
    <t xml:space="preserve"> Indv. vægge, tapet boligkvalitet</t>
  </si>
  <si>
    <t xml:space="preserve"> Fliser, Gail 115 x 240 mm, gulv &lt; 8 m2</t>
  </si>
  <si>
    <t>32.2.02</t>
  </si>
  <si>
    <t>Stålpladebeklædning, profil 35 B, på stålrammer, uisoleret, 2 porte og 8 vinduer</t>
  </si>
  <si>
    <t>Bruttomængde: 500 m2 (højde = 5,00 m, længde = 100,00 m)</t>
  </si>
  <si>
    <t xml:space="preserve"> Armering R 5 - R 12 i fundamenter/dæk</t>
  </si>
  <si>
    <t>42325.09</t>
  </si>
  <si>
    <t xml:space="preserve"> Vandnæseinddækninger, 139 mm snit</t>
  </si>
  <si>
    <t>42325.1</t>
  </si>
  <si>
    <t xml:space="preserve"> Sålbænkeinddækninger, 165 mm snit</t>
  </si>
  <si>
    <t>42325.11</t>
  </si>
  <si>
    <t xml:space="preserve"> Hjørneinddækninger, 250 mm snit</t>
  </si>
  <si>
    <t>44543.02</t>
  </si>
  <si>
    <t xml:space="preserve"> Stålkonstruktioner stål 37, 10-25 kg/lbm</t>
  </si>
  <si>
    <t xml:space="preserve"> ton</t>
  </si>
  <si>
    <t>44595.01</t>
  </si>
  <si>
    <t xml:space="preserve"> Sidefoldeport type 320, 2,5 x 2,5 m</t>
  </si>
  <si>
    <t>32.2.03</t>
  </si>
  <si>
    <t>Ydervægge af 300 mm letbetonblokke, udvendig fuget og indvendig pudset, 2 yderdøre og 16 vinduer</t>
  </si>
  <si>
    <t>41515.04</t>
  </si>
  <si>
    <t xml:space="preserve"> Murpap PF udlagt under 300 mm mur</t>
  </si>
  <si>
    <t>41545.05</t>
  </si>
  <si>
    <t xml:space="preserve"> Ydervægge, 300 mm hulmur/100mm murblokke</t>
  </si>
  <si>
    <t>41805.05</t>
  </si>
  <si>
    <t xml:space="preserve"> Rygfuge, udvendigt, porebeton</t>
  </si>
  <si>
    <t>41930.03</t>
  </si>
  <si>
    <t xml:space="preserve"> Grov-/finpuds på indv.porebetonvæg/-loft</t>
  </si>
  <si>
    <t>45555.02</t>
  </si>
  <si>
    <t xml:space="preserve"> Indv. vægge, grunding m/plastgrundmaling</t>
  </si>
  <si>
    <t>45555.09</t>
  </si>
  <si>
    <t xml:space="preserve"> Indv. vægge, 1. strygning m/akrylmaling</t>
  </si>
  <si>
    <t>32.2.04</t>
  </si>
  <si>
    <t>Ydervægge 35 cm teglstenshulmur, 4 yderdøre og 25 vinduer</t>
  </si>
  <si>
    <t>41505.03</t>
  </si>
  <si>
    <t xml:space="preserve"> 125 mm mineraluld kl. 37 i hulmur</t>
  </si>
  <si>
    <t>41515.08</t>
  </si>
  <si>
    <t xml:space="preserve"> Murpap, 350 mm mur 2 skifter op i bagmur</t>
  </si>
  <si>
    <t>41530.06</t>
  </si>
  <si>
    <t xml:space="preserve"> Ydervægge, 350 mm hulmur m/110 mm bagmur</t>
  </si>
  <si>
    <t>41535.01</t>
  </si>
  <si>
    <t xml:space="preserve"> Tillæg for gule maskinsten, prægede</t>
  </si>
  <si>
    <t>41701.04</t>
  </si>
  <si>
    <t xml:space="preserve"> Overligger maskinsten, facademur 110 mm</t>
  </si>
  <si>
    <t>41701.07</t>
  </si>
  <si>
    <t xml:space="preserve"> Overligger bagmur, 110 mm</t>
  </si>
  <si>
    <t>41805.01</t>
  </si>
  <si>
    <t xml:space="preserve"> Rygfuge, udvendigt, murværk af tegl</t>
  </si>
  <si>
    <t>41860.03</t>
  </si>
  <si>
    <t xml:space="preserve"> Sålbænk af 12 x 150 mm skifer</t>
  </si>
  <si>
    <t>41930.04</t>
  </si>
  <si>
    <t xml:space="preserve"> Grov-/finpuds på indv. murværk, væg/loft</t>
  </si>
  <si>
    <t>43560.01</t>
  </si>
  <si>
    <t xml:space="preserve"> Glasruder &lt; 0,5 m2, 6 mm trådglas</t>
  </si>
  <si>
    <t>45521.14</t>
  </si>
  <si>
    <t xml:space="preserve"> Vindue m/2 rammer, træbeskyttelse 1 side</t>
  </si>
  <si>
    <t>32.2.05</t>
  </si>
  <si>
    <t>Betonelement, lager og produktionsbygninger, 2 porte ingen vinduer</t>
  </si>
  <si>
    <t>Bruttomængde: 500 m2 (højde = 7,00 m, længde = 71,43 m)</t>
  </si>
  <si>
    <t>41056.04</t>
  </si>
  <si>
    <t xml:space="preserve"> Præfabrikeret betonelement, industri, U-værdi 0,40 W/m2K</t>
  </si>
  <si>
    <t>41515.07</t>
  </si>
  <si>
    <t xml:space="preserve"> Murpap, 300 mm mur 2 skifter op i bagmur</t>
  </si>
  <si>
    <t>44595.02</t>
  </si>
  <si>
    <t xml:space="preserve"> Sidefoldeport type 320, 3,5 x 3,5 m</t>
  </si>
  <si>
    <t>45555.12</t>
  </si>
  <si>
    <t xml:space="preserve"> Indv. vægge, færdigstryge m/akrylmaling</t>
  </si>
  <si>
    <t>32.2.06</t>
  </si>
  <si>
    <t>Betonelement til typiske kontorhuse, 2 yderdøre og 20 vinduer</t>
  </si>
  <si>
    <t>41056.02</t>
  </si>
  <si>
    <t xml:space="preserve"> Præfabrikeret betonelement, bolig</t>
  </si>
  <si>
    <t>43031.01</t>
  </si>
  <si>
    <t xml:space="preserve"> ALU sidebund 1.188x1.188mm, 1,1 W/m2K</t>
  </si>
  <si>
    <t>43550.1</t>
  </si>
  <si>
    <t xml:space="preserve"> Glasruder &gt; 1,0 m2, 4 mm klar float</t>
  </si>
  <si>
    <t>45555.11</t>
  </si>
  <si>
    <t xml:space="preserve"> Indv. vægge, færdigstryge m/plastmaling</t>
  </si>
  <si>
    <t>45557.08</t>
  </si>
  <si>
    <t xml:space="preserve"> Indv. vægge, glasvæv</t>
  </si>
  <si>
    <t>32.2.07</t>
  </si>
  <si>
    <t>Industrivæg af tegl opmuret mellem jernbetonsøjler med 2 porte og vinduer foroven</t>
  </si>
  <si>
    <t>Bruttomængde: 500 m2 (højde = 6,00 m, længde = 83,33 m)</t>
  </si>
  <si>
    <t>41080.07</t>
  </si>
  <si>
    <t xml:space="preserve"> Betonsøjle 400x400 mm, synlig overflade</t>
  </si>
  <si>
    <t>41082.06</t>
  </si>
  <si>
    <t xml:space="preserve"> Betonbjælke 250x400 mm, synlig overflade</t>
  </si>
  <si>
    <t>41505.01</t>
  </si>
  <si>
    <t xml:space="preserve"> 75 mm mineraluld kl. 37 i hulmur</t>
  </si>
  <si>
    <t>41530.03</t>
  </si>
  <si>
    <t xml:space="preserve"> Ydervægge, 300 mm hulmur m/110 mm bagmur</t>
  </si>
  <si>
    <t>44596.07</t>
  </si>
  <si>
    <t xml:space="preserve"> Ledhejseport type 542, 2,5 x 2,5 m</t>
  </si>
  <si>
    <t>44596.12</t>
  </si>
  <si>
    <t xml:space="preserve"> Tillæg for standard elbetjening af port</t>
  </si>
  <si>
    <t>43006.16</t>
  </si>
  <si>
    <t xml:space="preserve"> Topstyret vindue, 1.308 x 1.318 mm</t>
  </si>
  <si>
    <t>44060.03</t>
  </si>
  <si>
    <t xml:space="preserve"> Sålbænk i zink 14 - snit 200 mm</t>
  </si>
  <si>
    <t>45521.15</t>
  </si>
  <si>
    <t xml:space="preserve"> Vindue med 2 rammer, akryllak på 1 side</t>
  </si>
  <si>
    <t>45555.13</t>
  </si>
  <si>
    <t xml:space="preserve"> Indv. vægge, færdigstryge m/akrylemalje</t>
  </si>
  <si>
    <t>32.2.08</t>
  </si>
  <si>
    <t>Liggende letbetonelement mellem stålsøjler, 2 porte og 28 vinduer</t>
  </si>
  <si>
    <t>41515.03</t>
  </si>
  <si>
    <t xml:space="preserve"> Murpap PF udlagt under 230 mm mur</t>
  </si>
  <si>
    <t>41850.02</t>
  </si>
  <si>
    <t xml:space="preserve"> Cempexo murfarve - 2 gange på ydervægge</t>
  </si>
  <si>
    <t>32.2.09</t>
  </si>
  <si>
    <t>Isoleret jernbetonvæg beklædt udvendig med marmor, 2 yderdøre og 25 vinduer</t>
  </si>
  <si>
    <t>41053.01</t>
  </si>
  <si>
    <t xml:space="preserve"> 100 mm arm. ydervæg, ikke synlig flade</t>
  </si>
  <si>
    <t>41053.05</t>
  </si>
  <si>
    <t xml:space="preserve"> Tillæg for tykkere vægge pr. 10 mm</t>
  </si>
  <si>
    <t>41545.07</t>
  </si>
  <si>
    <t xml:space="preserve"> Ydervægge 100 mm Porebetonblokke, t/puds</t>
  </si>
  <si>
    <t>41805.08</t>
  </si>
  <si>
    <t xml:space="preserve"> Eftergåelse u/fugning, udv., porebeton</t>
  </si>
  <si>
    <t>41840.03</t>
  </si>
  <si>
    <t xml:space="preserve"> 20 mm Travertin plader, ydervægge</t>
  </si>
  <si>
    <t>41870.04</t>
  </si>
  <si>
    <t xml:space="preserve"> Vinduesplade, 20 x 250 mm marmor</t>
  </si>
  <si>
    <t>43031.02</t>
  </si>
  <si>
    <t xml:space="preserve"> ALU sidebund 1.488x1.188mm, 1,1 W/m2K</t>
  </si>
  <si>
    <t>43565.01</t>
  </si>
  <si>
    <t xml:space="preserve"> Glasruder &lt; 0,5 m2, 6 mm spejltrådglas</t>
  </si>
  <si>
    <t>45555.08</t>
  </si>
  <si>
    <t xml:space="preserve"> Indv. vægge, 1. strygning m/plastmaling</t>
  </si>
  <si>
    <t>32.3</t>
  </si>
  <si>
    <t>32.3.01</t>
  </si>
  <si>
    <t>Bruttomængde: 500 m2 (højde = 2,80 m, længde = 178,57 m)</t>
  </si>
  <si>
    <t>42368.02</t>
  </si>
  <si>
    <t xml:space="preserve"> Lydfuge 10 mm Sikacryl-S plastoelastisk</t>
  </si>
  <si>
    <t>42437.01</t>
  </si>
  <si>
    <t xml:space="preserve"> Indervæg 70 mm stålskelet m/1 gipsplade</t>
  </si>
  <si>
    <t>42437.1</t>
  </si>
  <si>
    <t xml:space="preserve"> Tillæg for 45 mm mineraluld kl. 37</t>
  </si>
  <si>
    <t>43116.2</t>
  </si>
  <si>
    <t xml:space="preserve"> Massivdør mahogni 0,8 x 2,1m/147 mm karm</t>
  </si>
  <si>
    <t>45531.04</t>
  </si>
  <si>
    <t xml:space="preserve"> Indv. træ/stål, grunding med plastmaling</t>
  </si>
  <si>
    <t>45531.06</t>
  </si>
  <si>
    <t xml:space="preserve"> Indv. træ/stål, pletspartling</t>
  </si>
  <si>
    <t>45531.1</t>
  </si>
  <si>
    <t xml:space="preserve"> Indv. træ/stål, 1. strygning m/akryllak</t>
  </si>
  <si>
    <t>45531.14</t>
  </si>
  <si>
    <t xml:space="preserve"> Indv. træ/stål, færdigmale m/akrylmaling</t>
  </si>
  <si>
    <t>45553.03</t>
  </si>
  <si>
    <t xml:space="preserve"> Pladevæg, pletspartling</t>
  </si>
  <si>
    <t>32.3.02</t>
  </si>
  <si>
    <t>42437.05</t>
  </si>
  <si>
    <t xml:space="preserve"> Indervæg 2x70 mm stållægte m/4 Ergoplade</t>
  </si>
  <si>
    <t>45531.09</t>
  </si>
  <si>
    <t xml:space="preserve"> Indv. træ/stål, 1. strygn. m/akrylmaling</t>
  </si>
  <si>
    <t>45553.04</t>
  </si>
  <si>
    <t xml:space="preserve"> Pladevæg, fuldspartling inkl. slibning</t>
  </si>
  <si>
    <t>32.3.03</t>
  </si>
  <si>
    <t>8 cm gipspladevæg med 2x13 mm gipsonite, malerbehandling og 40 indvendige døre</t>
  </si>
  <si>
    <t>150 mm gipspladevæg med 2x2x13 mm gipsonite, malerbehandling og 40 indvendige døre</t>
  </si>
  <si>
    <t>100 mm letbetonelement, malerbehandling og 40 indvendige døre</t>
  </si>
  <si>
    <t>41515.01</t>
  </si>
  <si>
    <t xml:space="preserve"> Murpap PF udlagt under 110 mm mur</t>
  </si>
  <si>
    <t>45555.06</t>
  </si>
  <si>
    <t xml:space="preserve"> Indv. vægge, fuldspartling m/sandspartel</t>
  </si>
  <si>
    <t>32.3.04</t>
  </si>
  <si>
    <t>100 mm betonelement, malerbehandling og 20 stk pladedøre</t>
  </si>
  <si>
    <t>Bruttomængde: 500 m2 (højde = 3,20 m, længde = 156,25 m)</t>
  </si>
  <si>
    <t>41054.01</t>
  </si>
  <si>
    <t xml:space="preserve"> Vægelement af beton 120 mm x 12 M x 28 M</t>
  </si>
  <si>
    <t>32.3.05</t>
  </si>
  <si>
    <t>200 mm letbetonelement, malerbehandling og 20 pladedøre</t>
  </si>
  <si>
    <t>41545.09</t>
  </si>
  <si>
    <t xml:space="preserve"> Ydervægge 200 mm Porebetonblokke, t/puds</t>
  </si>
  <si>
    <t>41701.13</t>
  </si>
  <si>
    <t xml:space="preserve"> Overligger Porebeton M-bjælke 225x190 mm</t>
  </si>
  <si>
    <t>45531.13</t>
  </si>
  <si>
    <t xml:space="preserve"> Indv. træ/stål, færdigmale med akryllak</t>
  </si>
  <si>
    <t>32.3.06</t>
  </si>
  <si>
    <t>110 mm skillerum, blank på ene side, malerbehandling på anden side og 40 pladedøre</t>
  </si>
  <si>
    <t>41610.01</t>
  </si>
  <si>
    <t xml:space="preserve"> Indervægge, 110 mm gule maskinsten</t>
  </si>
  <si>
    <t>41805.11</t>
  </si>
  <si>
    <t xml:space="preserve"> Skrabefuge, indvendigt, murværk af tegl</t>
  </si>
  <si>
    <t>32.3.07</t>
  </si>
  <si>
    <t>110 mm bagmursten med puds, skorsten, malerarbejde og 20 pladedøre</t>
  </si>
  <si>
    <t>41615.06</t>
  </si>
  <si>
    <t xml:space="preserve"> Indervægge, 110 mm bagmursten</t>
  </si>
  <si>
    <t>41725.07</t>
  </si>
  <si>
    <t xml:space="preserve"> Skorstensrør 250 x 250 mm - 110 mm vange</t>
  </si>
  <si>
    <t>41730.01</t>
  </si>
  <si>
    <t xml:space="preserve"> Ø 150 mm Isokern i 250x250 mm skorsten</t>
  </si>
  <si>
    <t>41735.01</t>
  </si>
  <si>
    <t xml:space="preserve"> Skorstenspibe, 250 x 250 mm skorstensrør</t>
  </si>
  <si>
    <t>41745.04</t>
  </si>
  <si>
    <t xml:space="preserve"> Betonafdækning af skorsten, element</t>
  </si>
  <si>
    <t>32.3.08</t>
  </si>
  <si>
    <t>230 mm bagmursten med puds, malerarbejde og 20 pladedøre</t>
  </si>
  <si>
    <t>41615.08</t>
  </si>
  <si>
    <t xml:space="preserve"> Indervægge, 230 mm bagmursten</t>
  </si>
  <si>
    <t>41701.09</t>
  </si>
  <si>
    <t xml:space="preserve"> Overligger bagmur, 200 mm og 230 mm</t>
  </si>
  <si>
    <t>32.3.09</t>
  </si>
  <si>
    <t>230 mm bagmursten i søjle-dragerkonstruktion, 2 BS60 branddøre</t>
  </si>
  <si>
    <t>41080.02</t>
  </si>
  <si>
    <t xml:space="preserve"> Betonsøjle 300x300 mm, ikke synlig flade</t>
  </si>
  <si>
    <t>41082.07</t>
  </si>
  <si>
    <t xml:space="preserve"> Betonbjælke 300x500 mm, synlig overflade</t>
  </si>
  <si>
    <t>44510.07</t>
  </si>
  <si>
    <t xml:space="preserve"> Brandskydedør BS 60, 1,8 x 2,1 m</t>
  </si>
  <si>
    <t>32.4</t>
  </si>
  <si>
    <t>Bruttomængde: 500 m2 (bredde = 10,00 m, længde = 50,00 m)</t>
  </si>
  <si>
    <t>32.4.01</t>
  </si>
  <si>
    <t>22 mm bøgeparket på træbjælkelag</t>
  </si>
  <si>
    <t>42005.14</t>
  </si>
  <si>
    <t xml:space="preserve"> 100 x 200 mm tømmer i bjælkelag</t>
  </si>
  <si>
    <t>42205.01</t>
  </si>
  <si>
    <t xml:space="preserve"> 45 mm mineraluld kl. 37 trækonstruktion</t>
  </si>
  <si>
    <t>42339.05</t>
  </si>
  <si>
    <t xml:space="preserve"> Træunderlag 300 mm mellemrum ml. brædder</t>
  </si>
  <si>
    <t xml:space="preserve"> Gulve, 22 mm bøgeparket, Junckers type Classic</t>
  </si>
  <si>
    <t>42406.03</t>
  </si>
  <si>
    <t xml:space="preserve"> 1/4 svingstrappe, m/repos og 13 egetrin</t>
  </si>
  <si>
    <t>45543.03</t>
  </si>
  <si>
    <t xml:space="preserve"> Pladeloft, pletspartling</t>
  </si>
  <si>
    <t>45543.06</t>
  </si>
  <si>
    <t xml:space="preserve"> Pladeloft, 1. strygning med akrylmaling</t>
  </si>
  <si>
    <t>45543.08</t>
  </si>
  <si>
    <t xml:space="preserve"> Pladeloft, færdigstryge med akrylmaling</t>
  </si>
  <si>
    <t>45543.02</t>
  </si>
  <si>
    <t xml:space="preserve"> Pladeloft, grunding med plastgrundmaling</t>
  </si>
  <si>
    <t>32.4.02</t>
  </si>
  <si>
    <t>Letbetonelement med afretningslag</t>
  </si>
  <si>
    <t>41073.03</t>
  </si>
  <si>
    <t xml:space="preserve"> Leca dækelement type 200-2, b = 600 mm</t>
  </si>
  <si>
    <t>41077.01</t>
  </si>
  <si>
    <t xml:space="preserve"> Præfab. trapper af beton - pris pr. trin</t>
  </si>
  <si>
    <t>41077.02</t>
  </si>
  <si>
    <t xml:space="preserve"> 1.405 x 2.150 mm repos til betontrappe</t>
  </si>
  <si>
    <t>41077.03</t>
  </si>
  <si>
    <t xml:space="preserve"> Pris for mægler og stålgelænder pr. trin</t>
  </si>
  <si>
    <t>32.4.03</t>
  </si>
  <si>
    <t>Tæppebelægning på blændgulv og letbetonelement, 5 % klinker</t>
  </si>
  <si>
    <t>41965.14</t>
  </si>
  <si>
    <t xml:space="preserve"> Gail 115 x 240 mm, gulv &gt; 8 m2</t>
  </si>
  <si>
    <t xml:space="preserve"> Strøer 63 x 63 mm pr.600 mm på betongulv</t>
  </si>
  <si>
    <t>45065.08</t>
  </si>
  <si>
    <t xml:space="preserve"> Tæppe Epoca, ekskl. spartling 15 m2</t>
  </si>
  <si>
    <t>45545.12</t>
  </si>
  <si>
    <t xml:space="preserve"> Betonloft, færdigsprøjte med plastmaling</t>
  </si>
  <si>
    <t>45545.03</t>
  </si>
  <si>
    <t xml:space="preserve"> Betonloft, pletspartling</t>
  </si>
  <si>
    <t>32.4.04</t>
  </si>
  <si>
    <t>Asfaltgulvbelægning på dobbelt ribbepladedæk</t>
  </si>
  <si>
    <t>41087.01</t>
  </si>
  <si>
    <t xml:space="preserve"> Ribbedæk TTS 60A, 0,05 x 2,4 x 15,6 m</t>
  </si>
  <si>
    <t>41950.04</t>
  </si>
  <si>
    <t xml:space="preserve"> Afretningslag, gulve &gt; 8 m2</t>
  </si>
  <si>
    <t>45543.09</t>
  </si>
  <si>
    <t xml:space="preserve"> Pladeloft, færdigsprøjte med plastmaling</t>
  </si>
  <si>
    <t>32.4.05</t>
  </si>
  <si>
    <t>Klinkebeklædning på 200 mm jernbeton</t>
  </si>
  <si>
    <t>41001.02</t>
  </si>
  <si>
    <t xml:space="preserve"> Systemforskalling med stålforme - dæk</t>
  </si>
  <si>
    <t xml:space="preserve"> Armering R 5 - R 12 i vægge og dæk</t>
  </si>
  <si>
    <t>41031.1</t>
  </si>
  <si>
    <t xml:space="preserve"> Beton 25 MPa passiv miljø i dæk</t>
  </si>
  <si>
    <t>41930.02</t>
  </si>
  <si>
    <t xml:space="preserve"> Grov-/finpuds på indv. betonvæg/-loft</t>
  </si>
  <si>
    <t xml:space="preserve"> Gulve, 22 mm Junckers bøgeparket, type Classic</t>
  </si>
  <si>
    <t>45545.02</t>
  </si>
  <si>
    <t xml:space="preserve"> Betonloft, grunding med plastgrundmaling</t>
  </si>
  <si>
    <t>45545.08</t>
  </si>
  <si>
    <t xml:space="preserve"> Betonloft, 1. strygn. m/akrylloftmaling</t>
  </si>
  <si>
    <t>32.4.06</t>
  </si>
  <si>
    <t>22 mm bøgeparket på 150 mm jernbetondæk, 5 % klinker</t>
  </si>
  <si>
    <t>32.4.07</t>
  </si>
  <si>
    <t>Nålefilt på afretningslag, 180 mm betonelement og 5 % klinker</t>
  </si>
  <si>
    <t>41068.02</t>
  </si>
  <si>
    <t xml:space="preserve"> Dækelement præfabr. 180 mm x 12 M x 36 M</t>
  </si>
  <si>
    <t>45060.12</t>
  </si>
  <si>
    <t xml:space="preserve"> Nålefilt Strong, inkl. spartling &gt; 15 m2</t>
  </si>
  <si>
    <t>32.4.08</t>
  </si>
  <si>
    <t>Linoleum på afretningslag, 220 mm betonelement, 5 % klinker og nedhængt loft</t>
  </si>
  <si>
    <t>41069.05</t>
  </si>
  <si>
    <t xml:space="preserve"> Langdæk type DE, 215 mm x 12M x 96M</t>
  </si>
  <si>
    <t>42336.01</t>
  </si>
  <si>
    <t xml:space="preserve"> Underlag for lofter, 38 x 56 mm lægter</t>
  </si>
  <si>
    <t>45020.2</t>
  </si>
  <si>
    <t xml:space="preserve"> 3,2 mm linoleum, inkl. spartling, &gt;15 m2</t>
  </si>
  <si>
    <t>32.4.09</t>
  </si>
  <si>
    <t>20 mm betonslidlag, 150 mm jernbeton på dragersystem og nedhængt loft</t>
  </si>
  <si>
    <t>41002.06</t>
  </si>
  <si>
    <t xml:space="preserve"> Søjleforskalling m/træ ikke synlig flade</t>
  </si>
  <si>
    <t>41026.02</t>
  </si>
  <si>
    <t xml:space="preserve"> Armering R 14 - R 20 i vægge og dæk</t>
  </si>
  <si>
    <t>41026.04</t>
  </si>
  <si>
    <t xml:space="preserve"> Armering R 14 - R 20 i søjler og bjælker</t>
  </si>
  <si>
    <t>41031.03</t>
  </si>
  <si>
    <t xml:space="preserve"> Beton 25 MPa passiv miljø i vægge</t>
  </si>
  <si>
    <t>44520.25</t>
  </si>
  <si>
    <t xml:space="preserve"> Spindeltrappe Ø 2,2 m, gitterristetrin</t>
  </si>
  <si>
    <t>32.5</t>
  </si>
  <si>
    <t>32.5.01</t>
  </si>
  <si>
    <t>Bølgeeternit B7 på gitterspær, 10 % udhængsareal</t>
  </si>
  <si>
    <t>42065.01</t>
  </si>
  <si>
    <t xml:space="preserve"> 38 x 56 mm T 1 lægter på træunderlag</t>
  </si>
  <si>
    <t>42140.03</t>
  </si>
  <si>
    <t xml:space="preserve"> Beslag, stor forarbejd., i træ</t>
  </si>
  <si>
    <t>42205.04</t>
  </si>
  <si>
    <t xml:space="preserve"> 100 mm mineraluld kl. 37 trækonstruktion</t>
  </si>
  <si>
    <t>42245.01</t>
  </si>
  <si>
    <t xml:space="preserve"> Gangbro på loft, træ på forhøjet spærfod</t>
  </si>
  <si>
    <t>42306.01</t>
  </si>
  <si>
    <t xml:space="preserve"> 19 x 95 mm profilbrædder under udhæng</t>
  </si>
  <si>
    <t>42309.01</t>
  </si>
  <si>
    <t xml:space="preserve"> Sternbrædt/vindskede 22 x 90 mm hvpl.</t>
  </si>
  <si>
    <t>42463.02</t>
  </si>
  <si>
    <t xml:space="preserve"> Gitterspær ca. 20° spærhoved 50 x 150 mm550</t>
  </si>
  <si>
    <t>42555.16</t>
  </si>
  <si>
    <t xml:space="preserve"> Vinkelrygningssten til bølgeplader</t>
  </si>
  <si>
    <t>42555.04</t>
  </si>
  <si>
    <t xml:space="preserve"> Ny Eternit bølgeplade B7, sort-blå</t>
  </si>
  <si>
    <t>44001.03</t>
  </si>
  <si>
    <t xml:space="preserve"> Tagrende, zink 12, nr. 12 - snit 333 mm</t>
  </si>
  <si>
    <t>45514.11</t>
  </si>
  <si>
    <t xml:space="preserve"> Udv. hv træ, grunding med træbeskyttelse</t>
  </si>
  <si>
    <t>45514.14</t>
  </si>
  <si>
    <t xml:space="preserve"> Udv. hv træ, 1. strygn. m/træbeskyttelse</t>
  </si>
  <si>
    <t>45514.17</t>
  </si>
  <si>
    <t xml:space="preserve"> Udv.hv træ færdigstryge m/træbeskyttelse</t>
  </si>
  <si>
    <t>32.5.02</t>
  </si>
  <si>
    <t>2 lag tagpap på trgkonstruktion af tømmer, 10 % udhængsareal</t>
  </si>
  <si>
    <t>Bruttomængde: 500 m2 (bredde = 12,00 m, længde = 41,66 m)</t>
  </si>
  <si>
    <t>42333.04</t>
  </si>
  <si>
    <t xml:space="preserve"> Tagbeklædning, 22 x 95 mm rupl. brædder</t>
  </si>
  <si>
    <t>42506.01</t>
  </si>
  <si>
    <t xml:space="preserve"> Tagpapdækning komplet - trætage &lt; 20°</t>
  </si>
  <si>
    <t>44001.07</t>
  </si>
  <si>
    <t xml:space="preserve"> Tagrende, zink 14, nr. 12 - snit 333 mm</t>
  </si>
  <si>
    <t>44070.02</t>
  </si>
  <si>
    <t xml:space="preserve"> Vinkelkant zink 12 med 1 buk - 200 mm</t>
  </si>
  <si>
    <t>44077.04</t>
  </si>
  <si>
    <t xml:space="preserve"> Vindskede zink 14 - snit 285 mm</t>
  </si>
  <si>
    <t>32.5.03</t>
  </si>
  <si>
    <t>Vingetegl med undertag på gitterspær, 40 gr., 10 % hældning</t>
  </si>
  <si>
    <t>Bruttomængde: 500 m2 (bredde = 10,00 m, længde = 50 m)</t>
  </si>
  <si>
    <t>41765.03</t>
  </si>
  <si>
    <t xml:space="preserve"> Røde håndbearb. vingetagsten,14,6 stk/m2</t>
  </si>
  <si>
    <t>41765.15</t>
  </si>
  <si>
    <t xml:space="preserve"> Rygning til håndbearbejdede vingetagsten</t>
  </si>
  <si>
    <t>42260.01</t>
  </si>
  <si>
    <t xml:space="preserve"> Undertag, 0,25 mm Monarfol med lister</t>
  </si>
  <si>
    <t>42463.03</t>
  </si>
  <si>
    <t xml:space="preserve"> Hanebåndsspær 75 x 150 mm ca. 40°</t>
  </si>
  <si>
    <t>32.5.04</t>
  </si>
  <si>
    <t>Eternittag med træåse på stålrammer, 15 gr., 100 % udhængsareal</t>
  </si>
  <si>
    <t>42030.11</t>
  </si>
  <si>
    <t xml:space="preserve"> 75 x 200 mm tømmer i tagværk</t>
  </si>
  <si>
    <t>42555.01</t>
  </si>
  <si>
    <t xml:space="preserve"> Ny Eternit bølgeplade B5, mørkegrå</t>
  </si>
  <si>
    <t>32.5.05</t>
  </si>
  <si>
    <t>2 lag tagpap med isolering på TT-tagplader med vaffelplader</t>
  </si>
  <si>
    <t>41087.03</t>
  </si>
  <si>
    <t xml:space="preserve"> Vaffelplade, 0,084 x 2,4 x 2,4 m</t>
  </si>
  <si>
    <t>42415.1</t>
  </si>
  <si>
    <t xml:space="preserve"> Ovenlyskuppel OLIS A 403, fast, 1,0x1,0</t>
  </si>
  <si>
    <t>42517.01</t>
  </si>
  <si>
    <t xml:space="preserve"> Tagpapdækning med dampspærre, 2 lag</t>
  </si>
  <si>
    <t>44077.02</t>
  </si>
  <si>
    <t xml:space="preserve"> Vindskede zink 12 - snit 285 mm</t>
  </si>
  <si>
    <t>45521.01</t>
  </si>
  <si>
    <t xml:space="preserve"> Fast vindue uden ramme, afvaske 1 side</t>
  </si>
  <si>
    <t>45521.03</t>
  </si>
  <si>
    <t xml:space="preserve"> Fast vindue uden ramme, grunde 1 side</t>
  </si>
  <si>
    <t>45521.07</t>
  </si>
  <si>
    <t xml:space="preserve"> Fast vindue u/ramme, akryllak på 1 side</t>
  </si>
  <si>
    <t>45545.11</t>
  </si>
  <si>
    <t xml:space="preserve"> Betonloft, færdigstrygning m/akrylmaling</t>
  </si>
  <si>
    <t>32.5.06</t>
  </si>
  <si>
    <t>3 lag tagpap på 100 mm træbeton på betonåse og betonbjælker</t>
  </si>
  <si>
    <t>41083.01</t>
  </si>
  <si>
    <t xml:space="preserve"> 120 x 300 mm rektangulær betonbjælke</t>
  </si>
  <si>
    <t>41083.1</t>
  </si>
  <si>
    <t xml:space="preserve"> 300 x 1.080 mm I-formet sadeltagsbjælke</t>
  </si>
  <si>
    <t>42415.14</t>
  </si>
  <si>
    <t xml:space="preserve"> Ovenlyskuppel OLIS A 403, opl. 1,0x2,0 m</t>
  </si>
  <si>
    <t>45521.08</t>
  </si>
  <si>
    <t xml:space="preserve"> Fast vindue, plast-alkydmale på 1 side</t>
  </si>
  <si>
    <t>32.5.07</t>
  </si>
  <si>
    <t>Ståltagplader, profil 20 TC, på træåse og laminerede rammer, 10 % udhængsareal</t>
  </si>
  <si>
    <t>42030.14</t>
  </si>
  <si>
    <t xml:space="preserve"> 100 x 200 mm tømmer i tagværk</t>
  </si>
  <si>
    <t>42466.01</t>
  </si>
  <si>
    <t xml:space="preserve"> Trærammer spændvidde 9,6 m, h = 2,4 m</t>
  </si>
  <si>
    <t>42562.11</t>
  </si>
  <si>
    <t xml:space="preserve"> Rygning til tagbeklædning koldt tag</t>
  </si>
  <si>
    <t>42562.12</t>
  </si>
  <si>
    <t xml:space="preserve"> Tagfodsinddækning, tagbeklædn. koldt tag</t>
  </si>
  <si>
    <t>42562.13</t>
  </si>
  <si>
    <t xml:space="preserve"> Vindskede til tagbeklædning, koldt tag</t>
  </si>
  <si>
    <t>32.5.08</t>
  </si>
  <si>
    <t>2 lag tagpap på 240 mm letbetontagplader, 5 gr.</t>
  </si>
  <si>
    <t>41088.01</t>
  </si>
  <si>
    <t xml:space="preserve"> Leca tagplader type 120-2, b = 600 mm</t>
  </si>
  <si>
    <t>32.5.09</t>
  </si>
  <si>
    <t>Bølgeeternit på shettag med vinduesparti</t>
  </si>
  <si>
    <t>42030.01</t>
  </si>
  <si>
    <t xml:space="preserve"> 50 x 100 mm tømmer i tagværk</t>
  </si>
  <si>
    <t>42030.02</t>
  </si>
  <si>
    <t xml:space="preserve"> 50 x 125 mm tømmer i tagværk</t>
  </si>
  <si>
    <t>42030.06</t>
  </si>
  <si>
    <t xml:space="preserve"> 63 x 125 mm tømmer i tagværk</t>
  </si>
  <si>
    <t>42030.09</t>
  </si>
  <si>
    <t xml:space="preserve"> 75 x 150 mm tømmer i tagværk</t>
  </si>
  <si>
    <t>42333.05</t>
  </si>
  <si>
    <t xml:space="preserve"> Tagbeklædning, 32 x 125 mm rupl. brædder</t>
  </si>
  <si>
    <t>42506.02</t>
  </si>
  <si>
    <t xml:space="preserve"> Tagpapdækning komplet - trætage 20-26°</t>
  </si>
  <si>
    <t>43006.03</t>
  </si>
  <si>
    <t xml:space="preserve"> Vendevindue, 1.188 x 1.188 mm</t>
  </si>
  <si>
    <t>44026.02</t>
  </si>
  <si>
    <t xml:space="preserve"> Skotrende i zink 14 - snit 500 mm</t>
  </si>
  <si>
    <t>44026.05</t>
  </si>
  <si>
    <t xml:space="preserve"> Brud i zinkskotrende/ryg sammenpasning</t>
  </si>
  <si>
    <t>33.1</t>
  </si>
  <si>
    <t>33.1.01</t>
  </si>
  <si>
    <t>Bruttomængde: Bygningstilbehør som ovenfor angivet</t>
  </si>
  <si>
    <t>Simple lagerbygninger og værksteder uden varmeinstallationer</t>
  </si>
  <si>
    <t>50570.18</t>
  </si>
  <si>
    <t xml:space="preserve"> Spildevandsinstallationer, lagerhaller</t>
  </si>
  <si>
    <t>51901.18</t>
  </si>
  <si>
    <t xml:space="preserve"> Vandinstallationer, lagerhaller</t>
  </si>
  <si>
    <t>Pos. 1:</t>
  </si>
  <si>
    <t>Afløbsinstallation fra vandinstallation ført 1,00 meter under fundament</t>
  </si>
  <si>
    <t>Pos. 2:</t>
  </si>
  <si>
    <t>Pos. 3:</t>
  </si>
  <si>
    <t>Pos. 4:</t>
  </si>
  <si>
    <t>Pos. 5:</t>
  </si>
  <si>
    <t>Pos. 6:</t>
  </si>
  <si>
    <t>Pos. 7:</t>
  </si>
  <si>
    <t>Pos. 8:</t>
  </si>
  <si>
    <t>Sanitetsinstallation forekommer ikke</t>
  </si>
  <si>
    <t>Varmeanlæg, -installation forekommer ikke</t>
  </si>
  <si>
    <t>Ventilationsanlæg, excl. produktionsudstyr forekommer ikke</t>
  </si>
  <si>
    <t>Lysinstallation, faste armaturer forekommer ikke</t>
  </si>
  <si>
    <t>Kraftinstallation til motorværn/styretavle forekommer ikke</t>
  </si>
  <si>
    <t>Fast inventar forekommer ikke</t>
  </si>
  <si>
    <t>Lysinstallation, med enkelte faste armaturer, lysstyrke 100 lux</t>
  </si>
  <si>
    <t>55171.02</t>
  </si>
  <si>
    <t xml:space="preserve"> Eltavler/hovedledninger, lagerhaller (Belysningsniveau 300 lux)</t>
  </si>
  <si>
    <t>55171.03</t>
  </si>
  <si>
    <t>55171.04</t>
  </si>
  <si>
    <t>55171.05</t>
  </si>
  <si>
    <t xml:space="preserve"> Elføringsveje, lagerhaller (Belysningsniveau 300 lux)</t>
  </si>
  <si>
    <t xml:space="preserve"> Lysinstallationer, lagerhaller (Belysningsniveau 300 lux)</t>
  </si>
  <si>
    <t xml:space="preserve"> Elarmaturer, lagerhaller (Belysningsniveau 300 lux)</t>
  </si>
  <si>
    <t>33.1.02</t>
  </si>
  <si>
    <t>Lysinstallation, med flere faste armaturer, lysstyrke 100 lux</t>
  </si>
  <si>
    <t>Simpel kraftinstallation til enkelte motorværn/styretavler mv.</t>
  </si>
  <si>
    <t>33.1.03</t>
  </si>
  <si>
    <t>50570.17</t>
  </si>
  <si>
    <t xml:space="preserve"> Spildevandsinstallationer, værksteder</t>
  </si>
  <si>
    <t>51001.01</t>
  </si>
  <si>
    <t xml:space="preserve"> Toilet, Ifø Cera alm. hvid model, S-lås</t>
  </si>
  <si>
    <t>51101.01</t>
  </si>
  <si>
    <t xml:space="preserve"> Håndvask på bæringer - hvid Ifø Cera</t>
  </si>
  <si>
    <t>51401.06</t>
  </si>
  <si>
    <t xml:space="preserve"> Dobbelt spejl 560 x 390 mm t/badeværelse</t>
  </si>
  <si>
    <t>51401.12</t>
  </si>
  <si>
    <t xml:space="preserve"> Spejlbeslag, forkromet </t>
  </si>
  <si>
    <t>51901.17</t>
  </si>
  <si>
    <t xml:space="preserve"> Vandinstallationer, værksteder</t>
  </si>
  <si>
    <t>55171.06</t>
  </si>
  <si>
    <t xml:space="preserve"> Kraftinstallationer, lagerhaller (Belysningsniveau 300 lux)</t>
  </si>
  <si>
    <t>Sanitetsinstallation med enkelte toiletter og håndvaske</t>
  </si>
  <si>
    <t>Luftvarmeanlæg med enkelte fritstående kedler uden fordeling, opvarmning til 5 grader</t>
  </si>
  <si>
    <t>33.1.04</t>
  </si>
  <si>
    <t>Lagerbygninger og værksteder med simpel luftvarme</t>
  </si>
  <si>
    <t>52991.18</t>
  </si>
  <si>
    <t xml:space="preserve"> Kedelvarmeanlæg, lagerhaller</t>
  </si>
  <si>
    <t>Sanitetsinstallation med flere toiletter og håndvaske</t>
  </si>
  <si>
    <t>Koldt- og varmtvandsinstallation med flere tapsteder</t>
  </si>
  <si>
    <t>Luftvarmeanlæg med flere fritstående kedler uden fordeling, opvarmning til 20 grader</t>
  </si>
  <si>
    <t>Fast inventar i folkerum, små kvalitetskrav</t>
  </si>
  <si>
    <t>33.1.05</t>
  </si>
  <si>
    <t>Koldtvandsinstallation med enkelte tapsteder</t>
  </si>
  <si>
    <t>Koldtvandsinstallation med mange tapsteder</t>
  </si>
  <si>
    <t>61001.01</t>
  </si>
  <si>
    <t xml:space="preserve"> Køleskab, Atlas, KC 2150, 195 liter</t>
  </si>
  <si>
    <t>79001.18</t>
  </si>
  <si>
    <t xml:space="preserve"> Fast inventar, lagerhaller</t>
  </si>
  <si>
    <t>43341.04</t>
  </si>
  <si>
    <t xml:space="preserve"> HTH hyldeskab A060002, br. 600 mm</t>
  </si>
  <si>
    <t>43351.04</t>
  </si>
  <si>
    <t xml:space="preserve"> HTH hyldeskab D060002, br. 600 mm</t>
  </si>
  <si>
    <t>43361.09</t>
  </si>
  <si>
    <t xml:space="preserve"> HTH hyldeskab H060005, br. 600 mm</t>
  </si>
  <si>
    <t>33.1.06</t>
  </si>
  <si>
    <t>Lysinstallation, med flere faste armaturer, lysstyrke 300 lux</t>
  </si>
  <si>
    <t>Fast inventar i folkerum, normale kvalitetskrav</t>
  </si>
  <si>
    <t>55161.02</t>
  </si>
  <si>
    <t xml:space="preserve"> Eltavler/hovedledn., værksteder 300 lux</t>
  </si>
  <si>
    <t>55161.03</t>
  </si>
  <si>
    <t xml:space="preserve"> Elføringsveje, værksteder 300 lux</t>
  </si>
  <si>
    <t>55161.04</t>
  </si>
  <si>
    <t xml:space="preserve"> Lysinstallationer, værksteder 300 lux</t>
  </si>
  <si>
    <t>55161.05</t>
  </si>
  <si>
    <t xml:space="preserve"> Elarmaturer, værksteder 300 lux</t>
  </si>
  <si>
    <t>55161.06</t>
  </si>
  <si>
    <t xml:space="preserve"> Kraftinstallationer, værksteder 300 lux</t>
  </si>
  <si>
    <t>55161.09</t>
  </si>
  <si>
    <t xml:space="preserve"> Tillæg, kraftinstall. til værkstedsbygn.</t>
  </si>
  <si>
    <t>60501.01</t>
  </si>
  <si>
    <t xml:space="preserve"> Elkomfur, Futura ELM 4405 med 4 plader</t>
  </si>
  <si>
    <t>61001.02</t>
  </si>
  <si>
    <t xml:space="preserve"> Køleskab Blomberg SOM 1650 X, 338 l</t>
  </si>
  <si>
    <t>Sanitetsinstallation med enkelte toiletter, håndvaske og brusere</t>
  </si>
  <si>
    <t>Koldt- og varmtvandsinstallation med enkelte tapsteder</t>
  </si>
  <si>
    <t>Varmeanlæg med boilerrum, fordelingsledninger og radiatorer, opvarmning til 22 grader</t>
  </si>
  <si>
    <t>Kraftinstallation til enkelte motorværn/styretavler mv.</t>
  </si>
  <si>
    <t>Fast inventar i folkerum og kantine, små kvalitetskrav</t>
  </si>
  <si>
    <t>33.1.07</t>
  </si>
  <si>
    <t xml:space="preserve"> 200 mm bundsikringsgrus, håndarbejde</t>
  </si>
  <si>
    <t xml:space="preserve"> 80 mm SF-betonbelægningssten på stabilt grus og bundsikringslag</t>
  </si>
  <si>
    <t xml:space="preserve"> 100 mm SG II, håndarbejde</t>
  </si>
  <si>
    <t xml:space="preserve"> 80 mm SF-sten, almindelige, inkl. lev.</t>
  </si>
  <si>
    <t>100 mm betongulv på jord med maskinglitning, pladebatts og singels</t>
  </si>
  <si>
    <t xml:space="preserve"> Beton 16 MPa passiv miljø i terrændæk, Sand og sten materialeklasse P, sten maks. Ø 32 mm</t>
  </si>
  <si>
    <t xml:space="preserve"> Armering R 5 - R 12 i fundamenter/dæk, Fundamenter og gulve på jord</t>
  </si>
  <si>
    <t xml:space="preserve"> Udlægning af løs lecafyld, Leca-nødder 10-20 mm coated</t>
  </si>
  <si>
    <t xml:space="preserve"> 3,2 mm linoleum, ekskl spartling, &lt;10 m2</t>
  </si>
  <si>
    <t xml:space="preserve"> Gulve, 22 mm Junkcers bøgeparket, type Classic</t>
  </si>
  <si>
    <t xml:space="preserve"> 5 mm Sika Top-111 flydemørtel på gulve</t>
  </si>
  <si>
    <t xml:space="preserve"> Tagnedløbsbrønd 200/110 mm</t>
  </si>
  <si>
    <t xml:space="preserve"> Støbej. profilrist til afløbsrende af polymerbeton 10 t</t>
  </si>
  <si>
    <t xml:space="preserve"> Byggegrube - maskinudgrave og bortkøre</t>
  </si>
  <si>
    <t xml:space="preserve"> Kantbegrænsning af forskalling h= 250 mm</t>
  </si>
  <si>
    <t xml:space="preserve"> Beton 25 MPa passiv miljø i terrændæk, Sand og sten materialeklasse P, sten maks. Ø 32 mm</t>
  </si>
  <si>
    <t xml:space="preserve"> Kapillarbrydende gruslag, t = 200 mm</t>
  </si>
  <si>
    <t xml:space="preserve"> Vægforskalling m/træ, ikke synlig flade</t>
  </si>
  <si>
    <t xml:space="preserve"> Trappeforskalling træ, ikke synlig flade</t>
  </si>
  <si>
    <t xml:space="preserve"> Beton 20 MPa passiv miljø i vægge</t>
  </si>
  <si>
    <t xml:space="preserve"> Beton 20 MPa passiv miljø i trapper</t>
  </si>
  <si>
    <t xml:space="preserve"> Rækværk af stålrør med pressegitter</t>
  </si>
  <si>
    <t xml:space="preserve"> Leveret grus - tilfylde og komprimere</t>
  </si>
  <si>
    <t xml:space="preserve"> Fundamentforskalling, synlig flade</t>
  </si>
  <si>
    <t xml:space="preserve"> Beton 25 MPa passiv miljø i fundament, Sand og sten materialeklasse P, sten maks. Ø 32 mm</t>
  </si>
  <si>
    <t xml:space="preserve"> Udlægning af løs lecafyld</t>
  </si>
  <si>
    <t>50570.14</t>
  </si>
  <si>
    <t xml:space="preserve"> Spildevandsinstall. administration</t>
  </si>
  <si>
    <t>51271.04</t>
  </si>
  <si>
    <t xml:space="preserve"> 2-grebs Børma forkr. bl.batt. for bruser</t>
  </si>
  <si>
    <t>52801.11</t>
  </si>
  <si>
    <t xml:space="preserve"> Rio konvektorer, LK 3-22 1000 (743 W)</t>
  </si>
  <si>
    <t>52901.06</t>
  </si>
  <si>
    <t xml:space="preserve"> Kedel Vitorond VR20646, 80 kW</t>
  </si>
  <si>
    <t>52919.05</t>
  </si>
  <si>
    <t xml:space="preserve"> Oliefyr, Riello type RG2D, 42/49-118 kW</t>
  </si>
  <si>
    <t>55161.07</t>
  </si>
  <si>
    <t xml:space="preserve"> Svagstrømsinstall., værksteder 300 lux</t>
  </si>
  <si>
    <t>Sanitetsinstallation med flere toiletter, håndvaske og brusere</t>
  </si>
  <si>
    <t>Kraftinstallation til flere motorværn/styretavler mv.</t>
  </si>
  <si>
    <t>Fast inventar i folkerum og kantine, normale kvalitetskrav</t>
  </si>
  <si>
    <t>51101.02</t>
  </si>
  <si>
    <t xml:space="preserve"> Håndvask på bæringer - hvid Gustavsberg</t>
  </si>
  <si>
    <t>51276.01</t>
  </si>
  <si>
    <t xml:space="preserve"> 1-grebs Damixa forkr. bl.batt. f/bruser</t>
  </si>
  <si>
    <t>51901.14</t>
  </si>
  <si>
    <t xml:space="preserve"> Vandinstallationer, administration</t>
  </si>
  <si>
    <t>52801.12</t>
  </si>
  <si>
    <t xml:space="preserve"> Tillæg pr. 100 mm for Rio LK 3-22 1000</t>
  </si>
  <si>
    <t>33.1.08</t>
  </si>
  <si>
    <t>Værksteder og kontorer med centralvarme og enkel elinstallation</t>
  </si>
  <si>
    <t>61501.01</t>
  </si>
  <si>
    <t xml:space="preserve"> Opvaskemaskine, Miele model G 2420 SCU</t>
  </si>
  <si>
    <t>33.1.09</t>
  </si>
  <si>
    <t>Sanitetsinstallation med mange toiletter, håndvaske og brusere</t>
  </si>
  <si>
    <t>Koldt- og varmtvandsinstallation med mange tapsteder</t>
  </si>
  <si>
    <t>Varmeanlæg med kedelrum, fordelingsledninger, radiatorer og konvektorer, opvarmning til 22 grader</t>
  </si>
  <si>
    <t>Lysinstallation, med mange faste armaturer, lysstyrke 300 lux</t>
  </si>
  <si>
    <t>Fast inventar i folkerum og kantine, store kvalitetskrav</t>
  </si>
  <si>
    <t>Varmeanlæg med kedelrum, fordelingsledninger og radiatorer, opvarmning til 22 grader</t>
  </si>
  <si>
    <t>43346.04</t>
  </si>
  <si>
    <t xml:space="preserve"> Tectum hyldeskab 706 m. 2 hylder, 0,60 m</t>
  </si>
  <si>
    <t>43356.02</t>
  </si>
  <si>
    <t xml:space="preserve"> Tectum vægskab nr. 76, br. 0,60 m</t>
  </si>
  <si>
    <t>43366.09</t>
  </si>
  <si>
    <t xml:space="preserve"> Tectum kosteskab nr. 266K, br. 0,60 m</t>
  </si>
  <si>
    <t>51276.05</t>
  </si>
  <si>
    <t xml:space="preserve"> 1-grebs Oras forkr. bl.batt. for bruser</t>
  </si>
  <si>
    <t>51401.24</t>
  </si>
  <si>
    <t xml:space="preserve"> Spejlbeslag, hvid - som Damixa</t>
  </si>
  <si>
    <t>51821.04</t>
  </si>
  <si>
    <t xml:space="preserve"> 300 l VVB Aro universal, kobber</t>
  </si>
  <si>
    <t>60501.02</t>
  </si>
  <si>
    <t xml:space="preserve"> Elkomfur, Futura ELK 4657, glaskeramisk</t>
  </si>
  <si>
    <t>61501.04</t>
  </si>
  <si>
    <t xml:space="preserve"> Opvaskemaskine, Miele G 7859 inst. model</t>
  </si>
  <si>
    <t>Kontrolsugning for folkerum og kantine</t>
  </si>
  <si>
    <t>Kraftinstallation til motorværn/styretavler mv.</t>
  </si>
  <si>
    <t>33.1.10</t>
  </si>
  <si>
    <t>Kontorer og industri med centralvarme og høje krav til lys</t>
  </si>
  <si>
    <t xml:space="preserve"> HTH kosteskab  H060034, br. 600 mm</t>
  </si>
  <si>
    <t>51151.02</t>
  </si>
  <si>
    <t xml:space="preserve"> Rengøringsvask af Fireclay, 510 x 380 mm</t>
  </si>
  <si>
    <t>55146.05</t>
  </si>
  <si>
    <t>55146.02</t>
  </si>
  <si>
    <t>55146.03</t>
  </si>
  <si>
    <t>55146.04</t>
  </si>
  <si>
    <t>55146.06</t>
  </si>
  <si>
    <t>55146.07</t>
  </si>
  <si>
    <t>55146.08</t>
  </si>
  <si>
    <t>79001.14</t>
  </si>
  <si>
    <t xml:space="preserve"> Fast inventar, administrationsbygninger</t>
  </si>
  <si>
    <t>79001.17</t>
  </si>
  <si>
    <t xml:space="preserve"> Fast inventar, værksteder</t>
  </si>
  <si>
    <t>Kontrolsugning for folkerum og kantine, ventilationsanlæg fra øvrige rum, 2 x luftskifte pr time</t>
  </si>
  <si>
    <t>Lysinstallation, med faste armaturer, lysstyrke 600 lux</t>
  </si>
  <si>
    <t xml:space="preserve"> Kraftinstallationer, administrationsbygn (? Lux)</t>
  </si>
  <si>
    <t xml:space="preserve"> Eltavler/hovedledn. administrationsbygn. (? Lux)</t>
  </si>
  <si>
    <t xml:space="preserve"> Elføringsveje, administrationsbygninger (? Lux)</t>
  </si>
  <si>
    <t xml:space="preserve"> Lysinstallationer, administrationsbygn. (? Lux)</t>
  </si>
  <si>
    <t xml:space="preserve"> Elarmaturer, administrationsbygninger (? Lux)</t>
  </si>
  <si>
    <t xml:space="preserve"> Nød-/panikbelysning, administrationsbygn (? Lux)</t>
  </si>
  <si>
    <t xml:space="preserve"> Svagstrømsinstallationer, administration (? Lux)</t>
  </si>
  <si>
    <t>43341.06</t>
  </si>
  <si>
    <t xml:space="preserve"> HTH hyldeskab A100002, br. 1.000mm</t>
  </si>
  <si>
    <t>33.1.11</t>
  </si>
  <si>
    <t>33.1.12</t>
  </si>
  <si>
    <t>Kontrolsugning for folkerum og kantine, ventilationsanlæg fra øvrige rum, 4 x luftskifte pr time</t>
  </si>
  <si>
    <t>Lysinstallation, med mange faste armaturer, lysstyrke 600 lux</t>
  </si>
  <si>
    <t>51276.08</t>
  </si>
  <si>
    <t xml:space="preserve"> 1-grebs Oras farvet bl.batt. for bruser</t>
  </si>
  <si>
    <t>51401.07</t>
  </si>
  <si>
    <t xml:space="preserve"> Dobbelt spejl 630 x 420 mm t/badeværelse</t>
  </si>
  <si>
    <t>Kontrolsugning for baderum og kantine, ventilationsanlæg fra øvrige rum, 2 x luftskifte pr time</t>
  </si>
  <si>
    <t>33.1.13</t>
  </si>
  <si>
    <t>Hotel, procesindustri o.l., høje krav til klima og lys</t>
  </si>
  <si>
    <t>50570.15</t>
  </si>
  <si>
    <t xml:space="preserve"> Spildevandsinstallationer, hoteller</t>
  </si>
  <si>
    <t>51276.06</t>
  </si>
  <si>
    <t>51401.08</t>
  </si>
  <si>
    <t xml:space="preserve"> Dobbelt spejl 700 x 470 mm t/badeværelse</t>
  </si>
  <si>
    <t>51821.13</t>
  </si>
  <si>
    <t xml:space="preserve"> 1.000 l VVB, K&amp;B type KTU, sort stål</t>
  </si>
  <si>
    <t>51901.15</t>
  </si>
  <si>
    <t xml:space="preserve"> Vandinstallationer, hoteller</t>
  </si>
  <si>
    <t>55151.07</t>
  </si>
  <si>
    <t xml:space="preserve"> Kraftinstallationer, hoteller</t>
  </si>
  <si>
    <t>55151.02</t>
  </si>
  <si>
    <t xml:space="preserve"> Eltavler og hovedledninger, hoteller</t>
  </si>
  <si>
    <t>55151.05</t>
  </si>
  <si>
    <t xml:space="preserve"> Elarmaturer, hoteller</t>
  </si>
  <si>
    <t>55151.03</t>
  </si>
  <si>
    <t xml:space="preserve"> Elføringsveje, hoteller</t>
  </si>
  <si>
    <t>55151.04</t>
  </si>
  <si>
    <t xml:space="preserve"> Lysinstallationer, hoteller</t>
  </si>
  <si>
    <t>55151.06</t>
  </si>
  <si>
    <t xml:space="preserve"> Nød- og panikbelysning, hoteller</t>
  </si>
  <si>
    <t>55151.08</t>
  </si>
  <si>
    <t xml:space="preserve"> Svagstrømsinstallationer, hoteller</t>
  </si>
  <si>
    <t>61002.02</t>
  </si>
  <si>
    <t xml:space="preserve"> Fryseskab, Gram  FS 290-00, 287 liter</t>
  </si>
  <si>
    <t>79001.15</t>
  </si>
  <si>
    <t xml:space="preserve"> Fast inventar, hoteller</t>
  </si>
  <si>
    <t>33.1.14</t>
  </si>
  <si>
    <t>Kontrolsugning for baderum og kantine, ventilationsanlæg fra øvrige rum, 4 x luftskifte pr time</t>
  </si>
  <si>
    <t>Lysinstallation, med flere faste armaturer, lysstyrke 600 lux</t>
  </si>
  <si>
    <t>Fast inventar i køkken, lagerrum, og opholdsrum, normale kvalitetskrav</t>
  </si>
  <si>
    <t>Fast inventar i køkken, lagerrum, og opholdsrum, små kvalitetskrav</t>
  </si>
  <si>
    <t>51161.03</t>
  </si>
  <si>
    <t xml:space="preserve"> Vaskekar af rustfrit stål, 450 x 600 mm</t>
  </si>
  <si>
    <t>51821.18</t>
  </si>
  <si>
    <t xml:space="preserve"> 3.200 l VVB, K&amp;B type KTU, sort stål</t>
  </si>
  <si>
    <t xml:space="preserve"> Kraftinstallationer, hoteller (? Lux)</t>
  </si>
  <si>
    <t xml:space="preserve"> Eltavler og hovedledninger, hoteller  (? Lux)</t>
  </si>
  <si>
    <t xml:space="preserve"> Elføringsveje, hoteller (? Lux)</t>
  </si>
  <si>
    <t xml:space="preserve"> Lysinstallationer, hoteller (? Lux)</t>
  </si>
  <si>
    <t xml:space="preserve"> Elarmaturer, hoteller (? Lux)</t>
  </si>
  <si>
    <t xml:space="preserve"> Nød- og panikbelysning, hoteller (? Lux)</t>
  </si>
  <si>
    <t xml:space="preserve"> Svagstrømsinstallationer, hoteller (? Lux)</t>
  </si>
  <si>
    <t>61002.01</t>
  </si>
  <si>
    <t xml:space="preserve"> Fryseskab, Gram  FS 230-00, 230 liter</t>
  </si>
  <si>
    <t>Varmeanlæg med boilerrum, fordelingsledninger, radiatorer og konvektorer, opvarmning til 22 grader</t>
  </si>
  <si>
    <t>Kontrolsugning for baderum og kantine, ventilationsanlæg fra øvrige rum, 6 x luftskifte pr time</t>
  </si>
  <si>
    <t>Fast inventar i køkken, lagerrum, og opholdsrum, store kvalitetskrav</t>
  </si>
  <si>
    <t>33.1.15</t>
  </si>
  <si>
    <t>50570.12</t>
  </si>
  <si>
    <t xml:space="preserve"> Spildevandsinstall. laboratorier, middel</t>
  </si>
  <si>
    <t>51006.01</t>
  </si>
  <si>
    <t xml:space="preserve"> Toilet, Ifø Cera lys farve, S-lås</t>
  </si>
  <si>
    <t>51111.01</t>
  </si>
  <si>
    <t xml:space="preserve"> Håndvask på bæringer, lys farve Ifø Cera</t>
  </si>
  <si>
    <t>51901.12</t>
  </si>
  <si>
    <t xml:space="preserve"> Vandinstallationer, laboratorier, middel</t>
  </si>
  <si>
    <t>41965.19</t>
  </si>
  <si>
    <t xml:space="preserve"> Topstone 300 x 300 mm, gulv &gt; 8 m2</t>
  </si>
  <si>
    <t>43076.01</t>
  </si>
  <si>
    <t xml:space="preserve"> Udv. dør med dekor, malet fyrretræ</t>
  </si>
  <si>
    <t>42325.03</t>
  </si>
  <si>
    <t xml:space="preserve"> Udv. beklædning, Sinus 18, t = 0,50 mm</t>
  </si>
  <si>
    <t>44581.01</t>
  </si>
  <si>
    <t xml:space="preserve"> Korrosionsbeskyttelse af stål - C 2</t>
  </si>
  <si>
    <t>41701.22</t>
  </si>
  <si>
    <t xml:space="preserve"> Leca-murbjælker, 190 x 190 mm</t>
  </si>
  <si>
    <t>41630.05</t>
  </si>
  <si>
    <t xml:space="preserve"> Indervægge, 200 mm Leca helvægselementer</t>
  </si>
  <si>
    <t>41701.18</t>
  </si>
  <si>
    <t xml:space="preserve"> Overligger beton BE-bjælke 100x260mm</t>
  </si>
  <si>
    <t>41630.01</t>
  </si>
  <si>
    <t xml:space="preserve"> Indervægge, 100 mm vægelementer</t>
  </si>
  <si>
    <t>41955.21</t>
  </si>
  <si>
    <t xml:space="preserve"> Eversign 147 x 147 mm, væg &lt; 3 m2</t>
  </si>
  <si>
    <t>45080.01</t>
  </si>
  <si>
    <t xml:space="preserve"> Epoxy gulvbelægning med 100 mm opkant</t>
  </si>
  <si>
    <t>42363.12</t>
  </si>
  <si>
    <t xml:space="preserve"> Akustikloft, Sonar, 18 x 600 x 600 mm</t>
  </si>
  <si>
    <t>42360.03</t>
  </si>
  <si>
    <t xml:space="preserve"> Kassetteloft Lay-In, 600 x 600 mm AL-15</t>
  </si>
  <si>
    <t>42348.19</t>
  </si>
  <si>
    <t xml:space="preserve"> Indv. beklædn. 35 mm grå træbetonplader</t>
  </si>
  <si>
    <t>42562.07</t>
  </si>
  <si>
    <t xml:space="preserve"> Stålpladetag profil Trapez 19, t=0,50 mm</t>
  </si>
  <si>
    <t xml:space="preserve"> Tillæg for kompleksitet (skønnet 10 pct. af sumpris før arbejdspladstillæg)</t>
  </si>
  <si>
    <t>sum</t>
  </si>
  <si>
    <t>pr. 01-01-1995</t>
  </si>
  <si>
    <t>Type</t>
  </si>
  <si>
    <t>sumpris</t>
  </si>
  <si>
    <t>type sorteret</t>
  </si>
  <si>
    <t>sumpris sorteret</t>
  </si>
  <si>
    <t>data til skema</t>
  </si>
  <si>
    <t>32-1-01</t>
  </si>
  <si>
    <t xml:space="preserve"> </t>
  </si>
  <si>
    <t>32-1-02</t>
  </si>
  <si>
    <t>32-1-03</t>
  </si>
  <si>
    <t>32-1-04</t>
  </si>
  <si>
    <t>32-1-06</t>
  </si>
  <si>
    <t>32-1-05</t>
  </si>
  <si>
    <t>32-1-07</t>
  </si>
  <si>
    <t>32-1-08</t>
  </si>
  <si>
    <t>32-1-09</t>
  </si>
  <si>
    <t>pr. 01-01-2006</t>
  </si>
  <si>
    <t>33-1-01</t>
  </si>
  <si>
    <t>33-1-02</t>
  </si>
  <si>
    <t>33-1-03</t>
  </si>
  <si>
    <t>33-1-04</t>
  </si>
  <si>
    <t>33-1-05</t>
  </si>
  <si>
    <t>33-1-06</t>
  </si>
  <si>
    <t>33-1-07</t>
  </si>
  <si>
    <t>33-1-08</t>
  </si>
  <si>
    <t>33-1-09</t>
  </si>
  <si>
    <t>33-1-10</t>
  </si>
  <si>
    <t>33-1-11</t>
  </si>
  <si>
    <t>33-1-12</t>
  </si>
  <si>
    <t>33-1-13</t>
  </si>
  <si>
    <t>33-1-14</t>
  </si>
  <si>
    <t>33-1-15</t>
  </si>
  <si>
    <t>32-5-01</t>
  </si>
  <si>
    <t>32-5-07</t>
  </si>
  <si>
    <t>32-5-02</t>
  </si>
  <si>
    <t>32-5-08</t>
  </si>
  <si>
    <t>32-5-03</t>
  </si>
  <si>
    <t>32-5-04</t>
  </si>
  <si>
    <t>32-5-05</t>
  </si>
  <si>
    <t>32-5-06</t>
  </si>
  <si>
    <t>32-5-09</t>
  </si>
  <si>
    <t>32-4-01</t>
  </si>
  <si>
    <t>32-4-02</t>
  </si>
  <si>
    <t>32-4-03</t>
  </si>
  <si>
    <t>32-4-08</t>
  </si>
  <si>
    <t>32-4-04</t>
  </si>
  <si>
    <t>32-4-05</t>
  </si>
  <si>
    <t>32-4-07</t>
  </si>
  <si>
    <t>32-4-06</t>
  </si>
  <si>
    <t>32-4-09</t>
  </si>
  <si>
    <t>32-3-01</t>
  </si>
  <si>
    <t>32-3-02</t>
  </si>
  <si>
    <t>32-3-03</t>
  </si>
  <si>
    <t>32-3-04</t>
  </si>
  <si>
    <t>32-3-05</t>
  </si>
  <si>
    <t>32-3-06</t>
  </si>
  <si>
    <t>32-3-07</t>
  </si>
  <si>
    <t>32-3-08</t>
  </si>
  <si>
    <t>32-3-09</t>
  </si>
  <si>
    <t>32-2-01</t>
  </si>
  <si>
    <t>32-2-02</t>
  </si>
  <si>
    <t>32-2-03</t>
  </si>
  <si>
    <t>32-2-04</t>
  </si>
  <si>
    <t>32-2-08</t>
  </si>
  <si>
    <t>32-2-05</t>
  </si>
  <si>
    <t>32-2-06</t>
  </si>
  <si>
    <t>32-2-07</t>
  </si>
  <si>
    <t>32-2-09</t>
  </si>
  <si>
    <t>Sanitetsinstallation med enkelte toiletter og håndvaske.</t>
  </si>
  <si>
    <t xml:space="preserve"> Diverse sanitetsinstallationer</t>
  </si>
  <si>
    <t>Indekseret</t>
  </si>
  <si>
    <t>Note: Indeksering er foretaget med Byggeomkostningsindeks, boliger i alt, pr. 15. februar (1.kvt.) 2006</t>
  </si>
  <si>
    <t>43381.02</t>
  </si>
  <si>
    <t xml:space="preserve"> Stålgarderobeskab, 2 låger, br. 600 mm</t>
  </si>
  <si>
    <t>52501.01</t>
  </si>
  <si>
    <t xml:space="preserve"> 10 mm sorte svejsede gevindrør</t>
  </si>
  <si>
    <t xml:space="preserve"> Diverse ting til varmeinstallation</t>
  </si>
  <si>
    <t>60505.01</t>
  </si>
  <si>
    <t xml:space="preserve"> Emhætte, Electrolux EFT6416/S</t>
  </si>
  <si>
    <t>43361.10</t>
  </si>
  <si>
    <t>53582.02</t>
  </si>
  <si>
    <t xml:space="preserve"> Ventilation - kontorer, m/CTS, n = 2x/h</t>
  </si>
  <si>
    <t>53582.08</t>
  </si>
  <si>
    <t xml:space="preserve"> Ventilation - kontorer, med CTS</t>
  </si>
  <si>
    <t>53582.04</t>
  </si>
  <si>
    <t xml:space="preserve"> Ventilation - hoteller m/CTS, n = 2x/h</t>
  </si>
  <si>
    <t>53582.1</t>
  </si>
  <si>
    <t xml:space="preserve"> Ventilation - hoteller, med CTS</t>
  </si>
  <si>
    <t>53582.14</t>
  </si>
  <si>
    <t xml:space="preserve"> Ventilation - laboratorier, med CTS</t>
  </si>
  <si>
    <t>43076.07</t>
  </si>
  <si>
    <t xml:space="preserve"> Udv. dør m/lamel og glas, malet fyrretræ</t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</si>
</sst>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General_)"/>
    <numFmt numFmtId="174" formatCode="&quot;Ja&quot;;&quot;Ja&quot;;&quot;Nej&quot;"/>
    <numFmt numFmtId="175" formatCode="&quot;Sand&quot;;&quot;Sand&quot;;&quot;Falsk&quot;"/>
    <numFmt numFmtId="176" formatCode="&quot;Til&quot;;&quot;Til&quot;;&quot;Fra&quot;"/>
    <numFmt numFmtId="177" formatCode="[$€-2]\ #.##000_);[Red]\([$€-2]\ #.##000\)"/>
    <numFmt numFmtId="178" formatCode="#,##0.0_);\(#,##0.0\)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39" fontId="4" fillId="0" borderId="0" xfId="0" applyNumberFormat="1" applyFont="1" applyAlignment="1" applyProtection="1">
      <alignment horizontal="left"/>
      <protection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 horizontal="right"/>
      <protection/>
    </xf>
    <xf numFmtId="3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14" fontId="2" fillId="0" borderId="0" xfId="0" applyNumberFormat="1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39" fontId="0" fillId="0" borderId="12" xfId="0" applyNumberFormat="1" applyFont="1" applyBorder="1" applyAlignment="1" applyProtection="1">
      <alignment/>
      <protection/>
    </xf>
    <xf numFmtId="39" fontId="0" fillId="0" borderId="13" xfId="0" applyNumberFormat="1" applyFont="1" applyBorder="1" applyAlignment="1" applyProtection="1">
      <alignment horizontal="left"/>
      <protection/>
    </xf>
    <xf numFmtId="39" fontId="0" fillId="0" borderId="14" xfId="0" applyNumberFormat="1" applyFont="1" applyBorder="1" applyAlignment="1" applyProtection="1">
      <alignment/>
      <protection/>
    </xf>
    <xf numFmtId="39" fontId="0" fillId="0" borderId="15" xfId="0" applyNumberFormat="1" applyFont="1" applyBorder="1" applyAlignment="1" applyProtection="1">
      <alignment horizontal="left"/>
      <protection/>
    </xf>
    <xf numFmtId="39" fontId="0" fillId="0" borderId="16" xfId="0" applyNumberFormat="1" applyFont="1" applyBorder="1" applyAlignment="1" applyProtection="1">
      <alignment horizontal="left"/>
      <protection/>
    </xf>
    <xf numFmtId="39" fontId="0" fillId="0" borderId="17" xfId="0" applyNumberFormat="1" applyFont="1" applyBorder="1" applyAlignment="1" applyProtection="1">
      <alignment/>
      <protection/>
    </xf>
    <xf numFmtId="39" fontId="0" fillId="0" borderId="18" xfId="0" applyNumberFormat="1" applyFont="1" applyBorder="1" applyAlignment="1" applyProtection="1">
      <alignment/>
      <protection/>
    </xf>
    <xf numFmtId="39" fontId="0" fillId="0" borderId="19" xfId="0" applyNumberFormat="1" applyFont="1" applyBorder="1" applyAlignment="1" applyProtection="1">
      <alignment horizontal="left"/>
      <protection/>
    </xf>
    <xf numFmtId="39" fontId="0" fillId="0" borderId="20" xfId="0" applyNumberFormat="1" applyFont="1" applyBorder="1" applyAlignment="1" applyProtection="1">
      <alignment/>
      <protection/>
    </xf>
    <xf numFmtId="39" fontId="0" fillId="0" borderId="21" xfId="0" applyNumberFormat="1" applyFont="1" applyBorder="1" applyAlignment="1" applyProtection="1">
      <alignment/>
      <protection/>
    </xf>
    <xf numFmtId="39" fontId="0" fillId="0" borderId="18" xfId="0" applyNumberFormat="1" applyFont="1" applyBorder="1" applyAlignment="1" applyProtection="1">
      <alignment horizontal="left"/>
      <protection/>
    </xf>
    <xf numFmtId="39" fontId="0" fillId="0" borderId="15" xfId="0" applyNumberFormat="1" applyFont="1" applyBorder="1" applyAlignment="1" applyProtection="1">
      <alignment/>
      <protection/>
    </xf>
    <xf numFmtId="39" fontId="0" fillId="0" borderId="13" xfId="0" applyNumberFormat="1" applyBorder="1" applyAlignment="1" applyProtection="1">
      <alignment horizontal="left"/>
      <protection/>
    </xf>
    <xf numFmtId="39" fontId="0" fillId="0" borderId="14" xfId="0" applyNumberFormat="1" applyBorder="1" applyAlignment="1" applyProtection="1">
      <alignment/>
      <protection/>
    </xf>
    <xf numFmtId="39" fontId="0" fillId="0" borderId="16" xfId="0" applyNumberFormat="1" applyBorder="1" applyAlignment="1" applyProtection="1">
      <alignment horizontal="left"/>
      <protection/>
    </xf>
    <xf numFmtId="39" fontId="0" fillId="0" borderId="17" xfId="0" applyNumberFormat="1" applyBorder="1" applyAlignment="1" applyProtection="1">
      <alignment/>
      <protection/>
    </xf>
    <xf numFmtId="39" fontId="0" fillId="0" borderId="19" xfId="0" applyNumberFormat="1" applyBorder="1" applyAlignment="1" applyProtection="1">
      <alignment horizontal="left"/>
      <protection/>
    </xf>
    <xf numFmtId="39" fontId="0" fillId="0" borderId="20" xfId="0" applyNumberFormat="1" applyBorder="1" applyAlignment="1" applyProtection="1">
      <alignment/>
      <protection/>
    </xf>
    <xf numFmtId="4" fontId="0" fillId="0" borderId="11" xfId="0" applyNumberFormat="1" applyFill="1" applyBorder="1" applyAlignment="1">
      <alignment/>
    </xf>
    <xf numFmtId="37" fontId="0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left"/>
      <protection/>
    </xf>
    <xf numFmtId="3" fontId="0" fillId="0" borderId="0" xfId="0" applyNumberForma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E6" sqref="E6"/>
    </sheetView>
  </sheetViews>
  <sheetFormatPr defaultColWidth="9.7109375" defaultRowHeight="12.75"/>
  <cols>
    <col min="1" max="1" width="7.421875" style="52" customWidth="1"/>
    <col min="2" max="2" width="8.7109375" style="52" bestFit="1" customWidth="1"/>
    <col min="3" max="3" width="11.421875" style="52" bestFit="1" customWidth="1"/>
    <col min="4" max="4" width="14.57421875" style="52" bestFit="1" customWidth="1"/>
    <col min="5" max="5" width="12.7109375" style="52" bestFit="1" customWidth="1"/>
    <col min="6" max="16384" width="9.7109375" style="52" customWidth="1"/>
  </cols>
  <sheetData>
    <row r="1" spans="1:5" ht="15.75">
      <c r="A1" s="48" t="s">
        <v>8</v>
      </c>
      <c r="B1" s="49"/>
      <c r="C1" s="50"/>
      <c r="D1" s="51"/>
      <c r="E1" s="49"/>
    </row>
    <row r="2" spans="1:5" ht="12.75">
      <c r="A2" s="49"/>
      <c r="B2" s="49"/>
      <c r="C2" s="50"/>
      <c r="D2" s="51"/>
      <c r="E2" s="49"/>
    </row>
    <row r="3" spans="1:5" ht="12.75">
      <c r="A3" s="53" t="s">
        <v>883</v>
      </c>
      <c r="C3" s="51"/>
      <c r="E3" s="49"/>
    </row>
    <row r="4" spans="1:5" ht="12.75">
      <c r="A4" s="54" t="s">
        <v>868</v>
      </c>
      <c r="B4" s="55" t="s">
        <v>869</v>
      </c>
      <c r="C4" s="55" t="s">
        <v>870</v>
      </c>
      <c r="D4" s="55" t="s">
        <v>871</v>
      </c>
      <c r="E4" s="55" t="s">
        <v>872</v>
      </c>
    </row>
    <row r="5" spans="1:5" ht="12.75">
      <c r="A5" s="56" t="s">
        <v>873</v>
      </c>
      <c r="B5" s="57">
        <f>'Terrændæk-grundpriser'!E13</f>
        <v>389.5015368</v>
      </c>
      <c r="C5" s="56" t="s">
        <v>873</v>
      </c>
      <c r="D5" s="57">
        <v>389.5015368</v>
      </c>
      <c r="E5" s="58" t="s">
        <v>874</v>
      </c>
    </row>
    <row r="6" spans="1:5" ht="12.75">
      <c r="A6" s="59" t="s">
        <v>875</v>
      </c>
      <c r="B6" s="60">
        <f>'Terrændæk-grundpriser'!E26</f>
        <v>394.26312379200004</v>
      </c>
      <c r="C6" s="59" t="s">
        <v>875</v>
      </c>
      <c r="D6" s="60">
        <v>394.26312379200004</v>
      </c>
      <c r="E6" s="74">
        <f>(D5+D6+D7)/3</f>
        <v>401.48071029066676</v>
      </c>
    </row>
    <row r="7" spans="1:5" ht="12.75">
      <c r="A7" s="59" t="s">
        <v>876</v>
      </c>
      <c r="B7" s="60">
        <f>'Terrændæk-grundpriser'!E38</f>
        <v>420.6774702800001</v>
      </c>
      <c r="C7" s="62" t="s">
        <v>876</v>
      </c>
      <c r="D7" s="63">
        <v>420.6774702800001</v>
      </c>
      <c r="E7" s="75"/>
    </row>
    <row r="8" spans="1:5" ht="12.75">
      <c r="A8" s="59" t="s">
        <v>877</v>
      </c>
      <c r="B8" s="60">
        <f>'Terrændæk-grundpriser'!E53</f>
        <v>894.2110286000001</v>
      </c>
      <c r="C8" s="59" t="s">
        <v>880</v>
      </c>
      <c r="D8" s="60">
        <v>706.3331840239999</v>
      </c>
      <c r="E8" s="76" t="s">
        <v>874</v>
      </c>
    </row>
    <row r="9" spans="1:5" ht="12.75">
      <c r="A9" s="59" t="s">
        <v>879</v>
      </c>
      <c r="B9" s="60">
        <f>'Terrændæk-grundpriser'!E68</f>
        <v>1239.930609268</v>
      </c>
      <c r="C9" s="59" t="s">
        <v>878</v>
      </c>
      <c r="D9" s="60">
        <v>726.0973716240001</v>
      </c>
      <c r="E9" s="74">
        <f>(D8+D9+D10)/3</f>
        <v>775.5471947493334</v>
      </c>
    </row>
    <row r="10" spans="1:5" ht="12.75">
      <c r="A10" s="59" t="s">
        <v>878</v>
      </c>
      <c r="B10" s="60">
        <f>'Terrændæk-grundpriser'!E85</f>
        <v>726.0973716240001</v>
      </c>
      <c r="C10" s="62" t="s">
        <v>877</v>
      </c>
      <c r="D10" s="63">
        <v>894.2110286000001</v>
      </c>
      <c r="E10" s="75"/>
    </row>
    <row r="11" spans="1:5" ht="12.75">
      <c r="A11" s="59" t="s">
        <v>880</v>
      </c>
      <c r="B11" s="60">
        <f>'Terrændæk-grundpriser'!E101</f>
        <v>706.3331840239999</v>
      </c>
      <c r="C11" s="59" t="s">
        <v>879</v>
      </c>
      <c r="D11" s="60">
        <v>1239.930609268</v>
      </c>
      <c r="E11" s="76" t="s">
        <v>874</v>
      </c>
    </row>
    <row r="12" spans="1:5" ht="12.75">
      <c r="A12" s="59" t="s">
        <v>881</v>
      </c>
      <c r="B12" s="60">
        <f>'Terrændæk-grundpriser'!E129</f>
        <v>1825.4496734040001</v>
      </c>
      <c r="C12" s="59" t="s">
        <v>881</v>
      </c>
      <c r="D12" s="60">
        <v>1825.4496734040001</v>
      </c>
      <c r="E12" s="74">
        <f>(D11+D12+D13)/3</f>
        <v>1831.6568855693333</v>
      </c>
    </row>
    <row r="13" spans="1:5" ht="12.75">
      <c r="A13" s="62" t="s">
        <v>882</v>
      </c>
      <c r="B13" s="63">
        <f>'Terrændæk-grundpriser'!E159</f>
        <v>2429.590374036</v>
      </c>
      <c r="C13" s="62" t="s">
        <v>882</v>
      </c>
      <c r="D13" s="63">
        <v>2429.590374036</v>
      </c>
      <c r="E13" s="64"/>
    </row>
    <row r="14" spans="1:5" ht="12.75">
      <c r="A14" s="51"/>
      <c r="B14" s="49"/>
      <c r="C14" s="49"/>
      <c r="D14" s="49"/>
      <c r="E14" s="49"/>
    </row>
    <row r="15" ht="12.75">
      <c r="A15" s="53" t="s">
        <v>867</v>
      </c>
    </row>
    <row r="16" spans="1:5" ht="12.75">
      <c r="A16" s="54" t="s">
        <v>868</v>
      </c>
      <c r="B16" s="55" t="s">
        <v>869</v>
      </c>
      <c r="C16" s="55" t="s">
        <v>870</v>
      </c>
      <c r="D16" s="55" t="s">
        <v>871</v>
      </c>
      <c r="E16" s="55" t="s">
        <v>872</v>
      </c>
    </row>
    <row r="17" spans="1:5" ht="12.75">
      <c r="A17" s="56" t="s">
        <v>873</v>
      </c>
      <c r="B17" s="57">
        <v>280.34</v>
      </c>
      <c r="C17" s="56" t="s">
        <v>873</v>
      </c>
      <c r="D17" s="57">
        <v>280.34</v>
      </c>
      <c r="E17" s="58" t="s">
        <v>874</v>
      </c>
    </row>
    <row r="18" spans="1:5" ht="12.75">
      <c r="A18" s="59" t="s">
        <v>875</v>
      </c>
      <c r="B18" s="60">
        <v>313.22</v>
      </c>
      <c r="C18" s="59" t="s">
        <v>875</v>
      </c>
      <c r="D18" s="60">
        <v>313.22</v>
      </c>
      <c r="E18" s="61">
        <f>(D17+D18+D19)/3</f>
        <v>305.9633333333333</v>
      </c>
    </row>
    <row r="19" spans="1:5" ht="12.75">
      <c r="A19" s="59" t="s">
        <v>876</v>
      </c>
      <c r="B19" s="60">
        <v>324.33</v>
      </c>
      <c r="C19" s="62" t="s">
        <v>876</v>
      </c>
      <c r="D19" s="63">
        <v>324.33</v>
      </c>
      <c r="E19" s="64"/>
    </row>
    <row r="20" spans="1:5" ht="12.75">
      <c r="A20" s="59" t="s">
        <v>877</v>
      </c>
      <c r="B20" s="60">
        <v>640.04</v>
      </c>
      <c r="C20" s="59" t="s">
        <v>878</v>
      </c>
      <c r="D20" s="60">
        <v>510.77</v>
      </c>
      <c r="E20" s="65" t="s">
        <v>874</v>
      </c>
    </row>
    <row r="21" spans="1:5" ht="12.75">
      <c r="A21" s="59" t="s">
        <v>879</v>
      </c>
      <c r="B21" s="60">
        <v>962.42</v>
      </c>
      <c r="C21" s="59" t="s">
        <v>880</v>
      </c>
      <c r="D21" s="60">
        <v>530.71</v>
      </c>
      <c r="E21" s="61">
        <f>(D20+D21+D22)/3</f>
        <v>560.5066666666667</v>
      </c>
    </row>
    <row r="22" spans="1:5" ht="12.75">
      <c r="A22" s="59" t="s">
        <v>878</v>
      </c>
      <c r="B22" s="60">
        <v>510.77</v>
      </c>
      <c r="C22" s="62" t="s">
        <v>877</v>
      </c>
      <c r="D22" s="63">
        <v>640.04</v>
      </c>
      <c r="E22" s="64"/>
    </row>
    <row r="23" spans="1:5" ht="12.75">
      <c r="A23" s="59" t="s">
        <v>880</v>
      </c>
      <c r="B23" s="60">
        <v>530.71</v>
      </c>
      <c r="C23" s="59" t="s">
        <v>879</v>
      </c>
      <c r="D23" s="60">
        <v>962.42</v>
      </c>
      <c r="E23" s="65" t="s">
        <v>874</v>
      </c>
    </row>
    <row r="24" spans="1:5" ht="12.75">
      <c r="A24" s="59" t="s">
        <v>881</v>
      </c>
      <c r="B24" s="60">
        <v>1403.06</v>
      </c>
      <c r="C24" s="59" t="s">
        <v>881</v>
      </c>
      <c r="D24" s="60">
        <v>1403.06</v>
      </c>
      <c r="E24" s="61">
        <f>(D23+D24+D25)/3</f>
        <v>1405.99</v>
      </c>
    </row>
    <row r="25" spans="1:5" ht="12.75">
      <c r="A25" s="62" t="s">
        <v>882</v>
      </c>
      <c r="B25" s="63">
        <v>1852.49</v>
      </c>
      <c r="C25" s="62" t="s">
        <v>882</v>
      </c>
      <c r="D25" s="63">
        <v>1852.49</v>
      </c>
      <c r="E25" s="64"/>
    </row>
    <row r="26" spans="1:5" ht="12.75">
      <c r="A26" s="49"/>
      <c r="B26" s="49"/>
      <c r="C26" s="49"/>
      <c r="D26" s="49"/>
      <c r="E26" s="49"/>
    </row>
    <row r="27" spans="1:5" ht="12.75">
      <c r="A27" s="49"/>
      <c r="B27" s="49"/>
      <c r="C27" s="49"/>
      <c r="D27" s="49"/>
      <c r="E27" s="49"/>
    </row>
    <row r="28" spans="1:5" ht="12.75">
      <c r="A28" s="49"/>
      <c r="B28" s="49"/>
      <c r="C28" s="49"/>
      <c r="D28" s="49"/>
      <c r="E28" s="49"/>
    </row>
    <row r="29" spans="1:5" ht="12.75">
      <c r="A29" s="49"/>
      <c r="B29" s="49"/>
      <c r="C29" s="49"/>
      <c r="D29" s="49"/>
      <c r="E29" s="49"/>
    </row>
    <row r="30" spans="1:5" ht="12.75">
      <c r="A30" s="49"/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49"/>
    </row>
    <row r="36" spans="1:5" ht="12.75">
      <c r="A36" s="49"/>
      <c r="B36" s="49"/>
      <c r="C36" s="49"/>
      <c r="D36" s="49"/>
      <c r="E36" s="49"/>
    </row>
    <row r="37" spans="1:5" ht="12.75">
      <c r="A37" s="49"/>
      <c r="B37" s="49"/>
      <c r="C37" s="49"/>
      <c r="D37" s="49"/>
      <c r="E37" s="49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2:4" ht="12.75">
      <c r="B47" s="49"/>
      <c r="D47" s="49"/>
    </row>
    <row r="48" spans="2:4" ht="12.75">
      <c r="B48" s="49"/>
      <c r="D48" s="49"/>
    </row>
    <row r="49" spans="2:4" ht="12.75">
      <c r="B49" s="49"/>
      <c r="D49" s="49"/>
    </row>
    <row r="50" spans="2:4" ht="12.75">
      <c r="B50" s="49"/>
      <c r="D50" s="49"/>
    </row>
    <row r="51" spans="2:4" ht="12.75">
      <c r="B51" s="49"/>
      <c r="D51" s="49"/>
    </row>
    <row r="52" spans="2:4" ht="12.75">
      <c r="B52" s="49"/>
      <c r="D52" s="49"/>
    </row>
    <row r="53" spans="2:4" ht="12.75">
      <c r="B53" s="49"/>
      <c r="D53" s="49"/>
    </row>
    <row r="54" spans="2:4" ht="12.75">
      <c r="B54" s="49"/>
      <c r="D54" s="49"/>
    </row>
    <row r="55" spans="2:4" ht="12.75">
      <c r="B55" s="49"/>
      <c r="D55" s="49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5"/>
  <sheetViews>
    <sheetView zoomScale="95" zoomScaleNormal="95" zoomScalePageLayoutView="0" workbookViewId="0" topLeftCell="A1">
      <selection activeCell="F162" sqref="F162"/>
    </sheetView>
  </sheetViews>
  <sheetFormatPr defaultColWidth="9.140625" defaultRowHeight="12.75"/>
  <cols>
    <col min="2" max="2" width="94.7109375" style="0" customWidth="1"/>
    <col min="3" max="3" width="6.28125" style="0" bestFit="1" customWidth="1"/>
    <col min="4" max="4" width="9.28125" style="0" bestFit="1" customWidth="1"/>
    <col min="5" max="5" width="11.8515625" style="0" bestFit="1" customWidth="1"/>
    <col min="6" max="6" width="10.140625" style="0" bestFit="1" customWidth="1"/>
  </cols>
  <sheetData>
    <row r="1" spans="1:6" ht="15.75">
      <c r="A1" s="4" t="s">
        <v>351</v>
      </c>
      <c r="B1" s="4" t="s">
        <v>91</v>
      </c>
      <c r="C1" s="4"/>
      <c r="D1" s="4"/>
      <c r="E1" s="4"/>
      <c r="F1" s="4"/>
    </row>
    <row r="2" ht="12.75">
      <c r="A2" t="s">
        <v>11</v>
      </c>
    </row>
    <row r="4" spans="1:6" ht="12.75">
      <c r="A4" s="1" t="s">
        <v>353</v>
      </c>
      <c r="B4" s="1" t="s">
        <v>354</v>
      </c>
      <c r="C4" s="1"/>
      <c r="D4" s="1"/>
      <c r="E4" s="1"/>
      <c r="F4" s="1"/>
    </row>
    <row r="5" spans="1:6" ht="12.75">
      <c r="A5" t="s">
        <v>352</v>
      </c>
      <c r="B5" s="1"/>
      <c r="C5" s="1"/>
      <c r="D5" s="1"/>
      <c r="E5" s="1"/>
      <c r="F5" s="1"/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3" t="s">
        <v>12</v>
      </c>
      <c r="F6" s="3" t="s">
        <v>13</v>
      </c>
    </row>
    <row r="7" spans="1:6" ht="12.75">
      <c r="A7" s="18" t="s">
        <v>355</v>
      </c>
      <c r="B7" s="18" t="s">
        <v>356</v>
      </c>
      <c r="C7" s="18" t="s">
        <v>42</v>
      </c>
      <c r="D7" s="19">
        <v>555.56</v>
      </c>
      <c r="E7" s="19">
        <v>119</v>
      </c>
      <c r="F7" s="23">
        <f>D7*E7</f>
        <v>66111.64</v>
      </c>
    </row>
    <row r="8" spans="1:6" ht="12.75">
      <c r="A8" s="18" t="s">
        <v>357</v>
      </c>
      <c r="B8" s="18" t="s">
        <v>358</v>
      </c>
      <c r="C8" s="18" t="s">
        <v>1</v>
      </c>
      <c r="D8" s="19">
        <v>458.49</v>
      </c>
      <c r="E8" s="19">
        <v>60.26</v>
      </c>
      <c r="F8" s="23">
        <f>D8*E8</f>
        <v>27628.6074</v>
      </c>
    </row>
    <row r="9" spans="1:6" ht="12.75">
      <c r="A9" s="18" t="s">
        <v>359</v>
      </c>
      <c r="B9" s="18" t="s">
        <v>360</v>
      </c>
      <c r="C9" s="18" t="s">
        <v>1</v>
      </c>
      <c r="D9" s="19">
        <v>458.49</v>
      </c>
      <c r="E9" s="19">
        <v>52.06</v>
      </c>
      <c r="F9" s="23">
        <f aca="true" t="shared" si="0" ref="F9:F18">D9*E9</f>
        <v>23868.989400000002</v>
      </c>
    </row>
    <row r="10" spans="1:6" ht="12.75">
      <c r="A10" s="18" t="s">
        <v>110</v>
      </c>
      <c r="B10" s="18" t="s">
        <v>111</v>
      </c>
      <c r="C10" s="18" t="s">
        <v>1</v>
      </c>
      <c r="D10" s="19">
        <v>458.49</v>
      </c>
      <c r="E10" s="19">
        <v>87.46</v>
      </c>
      <c r="F10" s="23">
        <f t="shared" si="0"/>
        <v>40099.5354</v>
      </c>
    </row>
    <row r="11" spans="1:6" ht="12.75">
      <c r="A11" s="18" t="s">
        <v>37</v>
      </c>
      <c r="B11" s="18" t="s">
        <v>386</v>
      </c>
      <c r="C11" s="18" t="s">
        <v>1</v>
      </c>
      <c r="D11" s="19">
        <v>458.49</v>
      </c>
      <c r="E11" s="19">
        <v>95.46</v>
      </c>
      <c r="F11" s="20">
        <f t="shared" si="0"/>
        <v>43767.4554</v>
      </c>
    </row>
    <row r="12" spans="1:6" ht="12.75">
      <c r="A12" s="18" t="s">
        <v>48</v>
      </c>
      <c r="B12" s="18" t="s">
        <v>361</v>
      </c>
      <c r="C12" s="18" t="s">
        <v>1</v>
      </c>
      <c r="D12" s="19">
        <v>458.49</v>
      </c>
      <c r="E12" s="19">
        <v>643</v>
      </c>
      <c r="F12" s="23">
        <f t="shared" si="0"/>
        <v>294809.07</v>
      </c>
    </row>
    <row r="13" spans="1:6" ht="12.75">
      <c r="A13" s="18" t="s">
        <v>362</v>
      </c>
      <c r="B13" s="18" t="s">
        <v>363</v>
      </c>
      <c r="C13" s="18" t="s">
        <v>61</v>
      </c>
      <c r="D13" s="19">
        <v>2</v>
      </c>
      <c r="E13" s="19">
        <v>28100</v>
      </c>
      <c r="F13" s="23">
        <f t="shared" si="0"/>
        <v>56200</v>
      </c>
    </row>
    <row r="14" spans="1:6" ht="12.75">
      <c r="A14" s="18" t="s">
        <v>40</v>
      </c>
      <c r="B14" s="18" t="s">
        <v>41</v>
      </c>
      <c r="C14" s="18" t="s">
        <v>42</v>
      </c>
      <c r="D14" s="19">
        <v>458.49</v>
      </c>
      <c r="E14" s="19">
        <v>70.39</v>
      </c>
      <c r="F14" s="23">
        <f t="shared" si="0"/>
        <v>32273.111100000002</v>
      </c>
    </row>
    <row r="15" spans="1:6" s="21" customFormat="1" ht="12.75">
      <c r="A15" s="18" t="s">
        <v>370</v>
      </c>
      <c r="B15" s="18" t="s">
        <v>371</v>
      </c>
      <c r="C15" s="18" t="s">
        <v>1</v>
      </c>
      <c r="D15" s="19">
        <v>458.49</v>
      </c>
      <c r="E15" s="19">
        <v>14.59</v>
      </c>
      <c r="F15" s="23">
        <f t="shared" si="0"/>
        <v>6689.3691</v>
      </c>
    </row>
    <row r="16" spans="1:6" ht="12.75">
      <c r="A16" s="18" t="s">
        <v>364</v>
      </c>
      <c r="B16" s="18" t="s">
        <v>365</v>
      </c>
      <c r="C16" s="18" t="s">
        <v>1</v>
      </c>
      <c r="D16" s="19">
        <v>458.49</v>
      </c>
      <c r="E16" s="19">
        <v>10.45</v>
      </c>
      <c r="F16" s="23">
        <f t="shared" si="0"/>
        <v>4791.220499999999</v>
      </c>
    </row>
    <row r="17" spans="1:6" ht="12.75">
      <c r="A17" s="18" t="s">
        <v>366</v>
      </c>
      <c r="B17" s="18" t="s">
        <v>367</v>
      </c>
      <c r="C17" s="18" t="s">
        <v>1</v>
      </c>
      <c r="D17" s="19">
        <v>458.49</v>
      </c>
      <c r="E17" s="19">
        <v>20.8</v>
      </c>
      <c r="F17" s="23">
        <f t="shared" si="0"/>
        <v>9536.592</v>
      </c>
    </row>
    <row r="18" spans="1:6" ht="12.75">
      <c r="A18" s="18" t="s">
        <v>368</v>
      </c>
      <c r="B18" s="18" t="s">
        <v>369</v>
      </c>
      <c r="C18" s="18" t="s">
        <v>1</v>
      </c>
      <c r="D18" s="19">
        <v>458.49</v>
      </c>
      <c r="E18" s="19">
        <v>20.8</v>
      </c>
      <c r="F18" s="23">
        <f t="shared" si="0"/>
        <v>9536.592</v>
      </c>
    </row>
    <row r="19" spans="1:6" ht="12.75">
      <c r="A19" s="5" t="s">
        <v>14</v>
      </c>
      <c r="B19" s="5"/>
      <c r="C19" s="5"/>
      <c r="D19" s="9"/>
      <c r="E19" s="9"/>
      <c r="F19" s="9">
        <f>SUM(F7:F18)</f>
        <v>615312.1823</v>
      </c>
    </row>
    <row r="20" spans="1:6" ht="12.75">
      <c r="A20" s="6" t="s">
        <v>15</v>
      </c>
      <c r="B20" s="6"/>
      <c r="C20" s="6" t="s">
        <v>16</v>
      </c>
      <c r="D20" s="7">
        <v>0.06</v>
      </c>
      <c r="E20" s="6"/>
      <c r="F20" s="10">
        <f>F19*D20</f>
        <v>36918.730938</v>
      </c>
    </row>
    <row r="21" spans="1:6" ht="12.75">
      <c r="A21" s="8" t="s">
        <v>6</v>
      </c>
      <c r="B21" s="5"/>
      <c r="C21" t="s">
        <v>1</v>
      </c>
      <c r="D21" s="5">
        <v>500</v>
      </c>
      <c r="E21" s="5"/>
      <c r="F21" s="9">
        <f>SUM(F19:F20)</f>
        <v>652230.913238</v>
      </c>
    </row>
    <row r="22" spans="1:6" ht="12.75">
      <c r="A22" s="11" t="s">
        <v>17</v>
      </c>
      <c r="B22" s="12"/>
      <c r="C22" s="12" t="s">
        <v>1</v>
      </c>
      <c r="D22" s="12">
        <v>1</v>
      </c>
      <c r="E22" s="13">
        <f>F21/D21</f>
        <v>1304.461826476</v>
      </c>
      <c r="F22" s="12"/>
    </row>
    <row r="23" ht="12.75">
      <c r="A23" s="14" t="s">
        <v>20</v>
      </c>
    </row>
    <row r="25" spans="1:6" ht="12.75">
      <c r="A25" s="1" t="s">
        <v>372</v>
      </c>
      <c r="B25" s="1" t="s">
        <v>373</v>
      </c>
      <c r="C25" s="1"/>
      <c r="D25" s="1"/>
      <c r="E25" s="1"/>
      <c r="F25" s="1"/>
    </row>
    <row r="26" spans="1:6" ht="12.75">
      <c r="A26" t="s">
        <v>10</v>
      </c>
      <c r="B26" s="1"/>
      <c r="C26" s="1"/>
      <c r="D26" s="1"/>
      <c r="E26" s="1"/>
      <c r="F26" s="1"/>
    </row>
    <row r="27" spans="1:6" ht="12.75">
      <c r="A27" s="3" t="s">
        <v>2</v>
      </c>
      <c r="B27" s="3" t="s">
        <v>3</v>
      </c>
      <c r="C27" s="3" t="s">
        <v>4</v>
      </c>
      <c r="D27" s="3" t="s">
        <v>5</v>
      </c>
      <c r="E27" s="3" t="s">
        <v>12</v>
      </c>
      <c r="F27" s="3" t="s">
        <v>13</v>
      </c>
    </row>
    <row r="28" spans="1:6" ht="12.75">
      <c r="A28" s="18" t="s">
        <v>374</v>
      </c>
      <c r="B28" s="18" t="s">
        <v>375</v>
      </c>
      <c r="C28" s="18" t="s">
        <v>1</v>
      </c>
      <c r="D28" s="19">
        <v>483.71</v>
      </c>
      <c r="E28" s="19">
        <v>533</v>
      </c>
      <c r="F28" s="23">
        <f>D28*E28</f>
        <v>257817.43</v>
      </c>
    </row>
    <row r="29" spans="1:6" ht="12.75">
      <c r="A29" s="18" t="s">
        <v>376</v>
      </c>
      <c r="B29" s="18" t="s">
        <v>377</v>
      </c>
      <c r="C29" s="18" t="s">
        <v>61</v>
      </c>
      <c r="D29" s="19">
        <v>32</v>
      </c>
      <c r="E29" s="19">
        <v>1340</v>
      </c>
      <c r="F29" s="23">
        <f>D29*E29</f>
        <v>42880</v>
      </c>
    </row>
    <row r="30" spans="1:6" ht="12.75">
      <c r="A30" s="18" t="s">
        <v>378</v>
      </c>
      <c r="B30" s="18" t="s">
        <v>379</v>
      </c>
      <c r="C30" s="18" t="s">
        <v>61</v>
      </c>
      <c r="D30" s="19">
        <v>2</v>
      </c>
      <c r="E30" s="19">
        <v>17700</v>
      </c>
      <c r="F30" s="23">
        <f>D30*E30</f>
        <v>35400</v>
      </c>
    </row>
    <row r="31" spans="1:6" ht="12.75">
      <c r="A31" s="18" t="s">
        <v>380</v>
      </c>
      <c r="B31" s="18" t="s">
        <v>381</v>
      </c>
      <c r="C31" s="18" t="s">
        <v>61</v>
      </c>
      <c r="D31" s="19">
        <v>32</v>
      </c>
      <c r="E31" s="19">
        <v>752</v>
      </c>
      <c r="F31" s="23">
        <f>D31*E31</f>
        <v>24064</v>
      </c>
    </row>
    <row r="32" spans="1:6" ht="12.75">
      <c r="A32" s="18" t="s">
        <v>53</v>
      </c>
      <c r="B32" s="18" t="s">
        <v>54</v>
      </c>
      <c r="C32" s="18" t="s">
        <v>1</v>
      </c>
      <c r="D32" s="19">
        <v>467.42</v>
      </c>
      <c r="E32" s="19">
        <v>235</v>
      </c>
      <c r="F32" s="23">
        <f>D32*E32</f>
        <v>109843.7</v>
      </c>
    </row>
    <row r="33" spans="1:6" ht="12.75">
      <c r="A33" s="5" t="s">
        <v>14</v>
      </c>
      <c r="B33" s="5"/>
      <c r="C33" s="5"/>
      <c r="D33" s="9"/>
      <c r="E33" s="9"/>
      <c r="F33" s="9">
        <f>SUM(F28:F32)</f>
        <v>470005.13</v>
      </c>
    </row>
    <row r="34" spans="1:6" ht="12.75">
      <c r="A34" s="6" t="s">
        <v>15</v>
      </c>
      <c r="B34" s="6"/>
      <c r="C34" s="6" t="s">
        <v>16</v>
      </c>
      <c r="D34" s="7">
        <v>0.06</v>
      </c>
      <c r="E34" s="6"/>
      <c r="F34" s="10">
        <f>F33*D34</f>
        <v>28200.3078</v>
      </c>
    </row>
    <row r="35" spans="1:6" ht="12.75">
      <c r="A35" s="8" t="s">
        <v>6</v>
      </c>
      <c r="B35" s="5"/>
      <c r="C35" t="s">
        <v>1</v>
      </c>
      <c r="D35" s="5">
        <v>500</v>
      </c>
      <c r="E35" s="5"/>
      <c r="F35" s="9">
        <f>SUM(F33:F34)</f>
        <v>498205.4378</v>
      </c>
    </row>
    <row r="36" spans="1:6" ht="12.75">
      <c r="A36" s="11" t="s">
        <v>17</v>
      </c>
      <c r="B36" s="12"/>
      <c r="C36" s="12" t="s">
        <v>1</v>
      </c>
      <c r="D36" s="12">
        <v>1</v>
      </c>
      <c r="E36" s="13">
        <f>F35/D35</f>
        <v>996.4108756</v>
      </c>
      <c r="F36" s="12"/>
    </row>
    <row r="38" spans="1:6" ht="12.75">
      <c r="A38" s="1" t="s">
        <v>382</v>
      </c>
      <c r="B38" s="1" t="s">
        <v>383</v>
      </c>
      <c r="C38" s="1"/>
      <c r="D38" s="1"/>
      <c r="E38" s="1"/>
      <c r="F38" s="1"/>
    </row>
    <row r="39" spans="1:6" ht="12.75">
      <c r="A39" t="s">
        <v>10</v>
      </c>
      <c r="B39" s="1"/>
      <c r="C39" s="1"/>
      <c r="D39" s="1"/>
      <c r="E39" s="1"/>
      <c r="F39" s="1"/>
    </row>
    <row r="40" spans="1:6" ht="12.75">
      <c r="A40" s="3" t="s">
        <v>2</v>
      </c>
      <c r="B40" s="3" t="s">
        <v>3</v>
      </c>
      <c r="C40" s="3" t="s">
        <v>4</v>
      </c>
      <c r="D40" s="3" t="s">
        <v>5</v>
      </c>
      <c r="E40" s="3" t="s">
        <v>12</v>
      </c>
      <c r="F40" s="3" t="s">
        <v>13</v>
      </c>
    </row>
    <row r="41" spans="1:6" ht="12.75">
      <c r="A41" s="18" t="s">
        <v>374</v>
      </c>
      <c r="B41" s="18" t="s">
        <v>375</v>
      </c>
      <c r="C41" s="18" t="s">
        <v>1</v>
      </c>
      <c r="D41" s="19">
        <v>483.71</v>
      </c>
      <c r="E41" s="19">
        <v>533</v>
      </c>
      <c r="F41" s="23">
        <f>D41*E41</f>
        <v>257817.43</v>
      </c>
    </row>
    <row r="42" spans="1:6" ht="12.75">
      <c r="A42" s="18" t="s">
        <v>376</v>
      </c>
      <c r="B42" s="18" t="s">
        <v>377</v>
      </c>
      <c r="C42" s="18" t="s">
        <v>61</v>
      </c>
      <c r="D42" s="19">
        <v>32</v>
      </c>
      <c r="E42" s="19">
        <v>1340</v>
      </c>
      <c r="F42" s="23">
        <f>D42*E42</f>
        <v>42880</v>
      </c>
    </row>
    <row r="43" spans="1:6" ht="12.75">
      <c r="A43" s="18" t="s">
        <v>378</v>
      </c>
      <c r="B43" s="18" t="s">
        <v>379</v>
      </c>
      <c r="C43" s="18" t="s">
        <v>61</v>
      </c>
      <c r="D43" s="19">
        <v>2</v>
      </c>
      <c r="E43" s="19">
        <v>17700</v>
      </c>
      <c r="F43" s="23">
        <f aca="true" t="shared" si="1" ref="F43:F52">D43*E43</f>
        <v>35400</v>
      </c>
    </row>
    <row r="44" spans="1:6" ht="12.75">
      <c r="A44" s="18" t="s">
        <v>380</v>
      </c>
      <c r="B44" s="18" t="s">
        <v>381</v>
      </c>
      <c r="C44" s="18" t="s">
        <v>61</v>
      </c>
      <c r="D44" s="19">
        <v>32</v>
      </c>
      <c r="E44" s="19">
        <v>752</v>
      </c>
      <c r="F44" s="23">
        <f t="shared" si="1"/>
        <v>24064</v>
      </c>
    </row>
    <row r="45" spans="1:6" ht="12.75">
      <c r="A45" s="18" t="s">
        <v>168</v>
      </c>
      <c r="B45" s="18" t="s">
        <v>169</v>
      </c>
      <c r="C45" s="18" t="s">
        <v>1</v>
      </c>
      <c r="D45" s="19">
        <v>467.42</v>
      </c>
      <c r="E45" s="19">
        <v>174</v>
      </c>
      <c r="F45" s="20">
        <f t="shared" si="1"/>
        <v>81331.08</v>
      </c>
    </row>
    <row r="46" spans="1:6" ht="12.75">
      <c r="A46" s="18" t="s">
        <v>384</v>
      </c>
      <c r="B46" s="18" t="s">
        <v>385</v>
      </c>
      <c r="C46" s="18" t="s">
        <v>1</v>
      </c>
      <c r="D46" s="19">
        <v>24.6</v>
      </c>
      <c r="E46" s="19">
        <v>791</v>
      </c>
      <c r="F46" s="23">
        <f t="shared" si="1"/>
        <v>19458.600000000002</v>
      </c>
    </row>
    <row r="47" spans="1:6" ht="12.75">
      <c r="A47" s="18" t="s">
        <v>37</v>
      </c>
      <c r="B47" s="18" t="s">
        <v>386</v>
      </c>
      <c r="C47" s="18" t="s">
        <v>1</v>
      </c>
      <c r="D47" s="19">
        <v>444.04</v>
      </c>
      <c r="E47" s="19">
        <v>95.67</v>
      </c>
      <c r="F47" s="23">
        <f t="shared" si="1"/>
        <v>42481.306800000006</v>
      </c>
    </row>
    <row r="48" spans="1:6" ht="12.75">
      <c r="A48" s="18" t="s">
        <v>38</v>
      </c>
      <c r="B48" s="18" t="s">
        <v>39</v>
      </c>
      <c r="C48" s="18" t="s">
        <v>1</v>
      </c>
      <c r="D48" s="19">
        <v>444.04</v>
      </c>
      <c r="E48" s="19">
        <v>217</v>
      </c>
      <c r="F48" s="23">
        <f t="shared" si="1"/>
        <v>96356.68000000001</v>
      </c>
    </row>
    <row r="49" spans="1:6" ht="12.75">
      <c r="A49" s="18" t="s">
        <v>40</v>
      </c>
      <c r="B49" s="18" t="s">
        <v>41</v>
      </c>
      <c r="C49" s="18" t="s">
        <v>42</v>
      </c>
      <c r="D49" s="19">
        <v>466</v>
      </c>
      <c r="E49" s="19">
        <v>70.31</v>
      </c>
      <c r="F49" s="23">
        <f t="shared" si="1"/>
        <v>32764.460000000003</v>
      </c>
    </row>
    <row r="50" spans="1:6" ht="12.75">
      <c r="A50" s="18" t="s">
        <v>387</v>
      </c>
      <c r="B50" s="18" t="s">
        <v>388</v>
      </c>
      <c r="C50" s="18" t="s">
        <v>1</v>
      </c>
      <c r="D50" s="19">
        <v>444.04</v>
      </c>
      <c r="E50" s="19">
        <v>205</v>
      </c>
      <c r="F50" s="23">
        <f t="shared" si="1"/>
        <v>91028.2</v>
      </c>
    </row>
    <row r="51" spans="1:6" ht="12.75">
      <c r="A51" s="18" t="s">
        <v>391</v>
      </c>
      <c r="B51" s="18" t="s">
        <v>392</v>
      </c>
      <c r="C51" s="18" t="s">
        <v>1</v>
      </c>
      <c r="D51" s="19">
        <v>467.42</v>
      </c>
      <c r="E51" s="19">
        <v>9.4</v>
      </c>
      <c r="F51" s="23">
        <f t="shared" si="1"/>
        <v>4393.7480000000005</v>
      </c>
    </row>
    <row r="52" spans="1:6" ht="12.75">
      <c r="A52" s="18" t="s">
        <v>389</v>
      </c>
      <c r="B52" s="18" t="s">
        <v>390</v>
      </c>
      <c r="C52" s="18" t="s">
        <v>1</v>
      </c>
      <c r="D52" s="19">
        <v>934.84</v>
      </c>
      <c r="E52" s="19">
        <v>23.74</v>
      </c>
      <c r="F52" s="23">
        <f t="shared" si="1"/>
        <v>22193.101599999998</v>
      </c>
    </row>
    <row r="53" spans="1:6" ht="12.75">
      <c r="A53" s="5" t="s">
        <v>14</v>
      </c>
      <c r="B53" s="5"/>
      <c r="C53" s="5"/>
      <c r="D53" s="9"/>
      <c r="E53" s="9"/>
      <c r="F53" s="9">
        <f>SUM(F41:F52)</f>
        <v>750168.6064</v>
      </c>
    </row>
    <row r="54" spans="1:6" ht="12.75">
      <c r="A54" s="6" t="s">
        <v>15</v>
      </c>
      <c r="B54" s="6"/>
      <c r="C54" s="6" t="s">
        <v>16</v>
      </c>
      <c r="D54" s="7">
        <v>0.06</v>
      </c>
      <c r="E54" s="6"/>
      <c r="F54" s="10">
        <f>F53*D54</f>
        <v>45010.116384</v>
      </c>
    </row>
    <row r="55" spans="1:6" ht="12.75">
      <c r="A55" s="8" t="s">
        <v>6</v>
      </c>
      <c r="B55" s="5"/>
      <c r="C55" t="s">
        <v>1</v>
      </c>
      <c r="D55" s="5">
        <v>500</v>
      </c>
      <c r="E55" s="5"/>
      <c r="F55" s="9">
        <f>SUM(F53:F54)</f>
        <v>795178.7227840001</v>
      </c>
    </row>
    <row r="56" spans="1:6" ht="12.75">
      <c r="A56" s="11" t="s">
        <v>17</v>
      </c>
      <c r="B56" s="12"/>
      <c r="C56" s="12" t="s">
        <v>1</v>
      </c>
      <c r="D56" s="12">
        <v>1</v>
      </c>
      <c r="E56" s="13">
        <f>F55/D55</f>
        <v>1590.3574455680002</v>
      </c>
      <c r="F56" s="12"/>
    </row>
    <row r="58" spans="1:6" ht="12.75">
      <c r="A58" s="1" t="s">
        <v>393</v>
      </c>
      <c r="B58" s="1" t="s">
        <v>394</v>
      </c>
      <c r="C58" s="1"/>
      <c r="D58" s="1"/>
      <c r="E58" s="1"/>
      <c r="F58" s="1"/>
    </row>
    <row r="59" spans="1:6" ht="12.75">
      <c r="A59" t="s">
        <v>10</v>
      </c>
      <c r="B59" s="1"/>
      <c r="C59" s="1"/>
      <c r="D59" s="1"/>
      <c r="E59" s="1"/>
      <c r="F59" s="1"/>
    </row>
    <row r="60" spans="1:6" ht="12.75">
      <c r="A60" s="3" t="s">
        <v>2</v>
      </c>
      <c r="B60" s="3" t="s">
        <v>3</v>
      </c>
      <c r="C60" s="3" t="s">
        <v>4</v>
      </c>
      <c r="D60" s="3" t="s">
        <v>5</v>
      </c>
      <c r="E60" s="3" t="s">
        <v>12</v>
      </c>
      <c r="F60" s="3" t="s">
        <v>13</v>
      </c>
    </row>
    <row r="61" spans="1:6" ht="12.75">
      <c r="A61" s="18" t="s">
        <v>395</v>
      </c>
      <c r="B61" s="18" t="s">
        <v>396</v>
      </c>
      <c r="C61" s="18" t="s">
        <v>1</v>
      </c>
      <c r="D61" s="19">
        <v>483.71</v>
      </c>
      <c r="E61" s="19">
        <v>565</v>
      </c>
      <c r="F61" s="23">
        <f aca="true" t="shared" si="2" ref="F61:F67">D61*E61</f>
        <v>273296.14999999997</v>
      </c>
    </row>
    <row r="62" spans="1:6" ht="12.75">
      <c r="A62" s="18" t="s">
        <v>376</v>
      </c>
      <c r="B62" s="18" t="s">
        <v>377</v>
      </c>
      <c r="C62" s="18" t="s">
        <v>61</v>
      </c>
      <c r="D62" s="19">
        <v>32</v>
      </c>
      <c r="E62" s="19">
        <v>1340</v>
      </c>
      <c r="F62" s="23">
        <f t="shared" si="2"/>
        <v>42880</v>
      </c>
    </row>
    <row r="63" spans="1:6" ht="12.75">
      <c r="A63" s="18" t="s">
        <v>378</v>
      </c>
      <c r="B63" s="18" t="s">
        <v>379</v>
      </c>
      <c r="C63" s="18" t="s">
        <v>61</v>
      </c>
      <c r="D63" s="19">
        <v>2</v>
      </c>
      <c r="E63" s="19">
        <v>17700</v>
      </c>
      <c r="F63" s="23">
        <f t="shared" si="2"/>
        <v>35400</v>
      </c>
    </row>
    <row r="64" spans="1:6" ht="12.75">
      <c r="A64" s="18" t="s">
        <v>380</v>
      </c>
      <c r="B64" s="18" t="s">
        <v>381</v>
      </c>
      <c r="C64" s="18" t="s">
        <v>61</v>
      </c>
      <c r="D64" s="19">
        <v>32</v>
      </c>
      <c r="E64" s="19">
        <v>752</v>
      </c>
      <c r="F64" s="23">
        <f t="shared" si="2"/>
        <v>24064</v>
      </c>
    </row>
    <row r="65" spans="1:6" ht="12.75">
      <c r="A65" s="18" t="s">
        <v>397</v>
      </c>
      <c r="B65" s="18" t="s">
        <v>398</v>
      </c>
      <c r="C65" s="18" t="s">
        <v>1</v>
      </c>
      <c r="D65" s="19">
        <v>467.42</v>
      </c>
      <c r="E65" s="19">
        <v>127</v>
      </c>
      <c r="F65" s="20">
        <f t="shared" si="2"/>
        <v>59362.340000000004</v>
      </c>
    </row>
    <row r="66" spans="1:6" ht="12.75">
      <c r="A66" s="18" t="s">
        <v>855</v>
      </c>
      <c r="B66" s="18" t="s">
        <v>856</v>
      </c>
      <c r="C66" s="18" t="s">
        <v>1</v>
      </c>
      <c r="D66" s="19">
        <v>467.42</v>
      </c>
      <c r="E66" s="19">
        <v>715</v>
      </c>
      <c r="F66" s="23">
        <f t="shared" si="2"/>
        <v>334205.3</v>
      </c>
    </row>
    <row r="67" spans="1:6" ht="12.75">
      <c r="A67" s="18" t="s">
        <v>399</v>
      </c>
      <c r="B67" s="18" t="s">
        <v>400</v>
      </c>
      <c r="C67" s="18" t="s">
        <v>1</v>
      </c>
      <c r="D67" s="19">
        <v>934.84</v>
      </c>
      <c r="E67" s="19">
        <v>23.69</v>
      </c>
      <c r="F67" s="23">
        <f t="shared" si="2"/>
        <v>22146.359600000003</v>
      </c>
    </row>
    <row r="68" spans="1:6" ht="12.75">
      <c r="A68" s="5" t="s">
        <v>14</v>
      </c>
      <c r="B68" s="5"/>
      <c r="C68" s="5"/>
      <c r="D68" s="9"/>
      <c r="E68" s="9"/>
      <c r="F68" s="9">
        <f>SUM(F61:F67)</f>
        <v>791354.1496</v>
      </c>
    </row>
    <row r="69" spans="1:6" ht="12.75">
      <c r="A69" s="6" t="s">
        <v>15</v>
      </c>
      <c r="B69" s="6"/>
      <c r="C69" s="6" t="s">
        <v>16</v>
      </c>
      <c r="D69" s="7">
        <v>0.06</v>
      </c>
      <c r="E69" s="6"/>
      <c r="F69" s="10">
        <f>F68*D69</f>
        <v>47481.248975999995</v>
      </c>
    </row>
    <row r="70" spans="1:6" ht="12.75">
      <c r="A70" s="8" t="s">
        <v>6</v>
      </c>
      <c r="B70" s="5"/>
      <c r="C70" t="s">
        <v>1</v>
      </c>
      <c r="D70" s="5">
        <v>500</v>
      </c>
      <c r="E70" s="5"/>
      <c r="F70" s="9">
        <f>SUM(F68:F69)</f>
        <v>838835.398576</v>
      </c>
    </row>
    <row r="71" spans="1:6" ht="12.75">
      <c r="A71" s="11" t="s">
        <v>17</v>
      </c>
      <c r="B71" s="12"/>
      <c r="C71" s="12" t="s">
        <v>1</v>
      </c>
      <c r="D71" s="12">
        <v>1</v>
      </c>
      <c r="E71" s="13">
        <f>F70/D70</f>
        <v>1677.670797152</v>
      </c>
      <c r="F71" s="12"/>
    </row>
    <row r="73" spans="1:6" ht="12.75">
      <c r="A73" s="1" t="s">
        <v>401</v>
      </c>
      <c r="B73" s="1" t="s">
        <v>402</v>
      </c>
      <c r="C73" s="1"/>
      <c r="D73" s="1"/>
      <c r="E73" s="1"/>
      <c r="F73" s="1"/>
    </row>
    <row r="74" spans="1:6" ht="12.75">
      <c r="A74" t="s">
        <v>10</v>
      </c>
      <c r="B74" s="1"/>
      <c r="C74" s="1"/>
      <c r="D74" s="1"/>
      <c r="E74" s="1"/>
      <c r="F74" s="1"/>
    </row>
    <row r="75" spans="1:6" ht="12.75">
      <c r="A75" s="3" t="s">
        <v>2</v>
      </c>
      <c r="B75" s="3" t="s">
        <v>3</v>
      </c>
      <c r="C75" s="3" t="s">
        <v>4</v>
      </c>
      <c r="D75" s="3" t="s">
        <v>5</v>
      </c>
      <c r="E75" s="3" t="s">
        <v>12</v>
      </c>
      <c r="F75" s="3" t="s">
        <v>13</v>
      </c>
    </row>
    <row r="76" spans="1:6" ht="12.75">
      <c r="A76" s="18" t="s">
        <v>403</v>
      </c>
      <c r="B76" s="18" t="s">
        <v>404</v>
      </c>
      <c r="C76" s="18" t="s">
        <v>1</v>
      </c>
      <c r="D76" s="19">
        <v>467.42</v>
      </c>
      <c r="E76" s="19">
        <v>216</v>
      </c>
      <c r="F76" s="23">
        <f>D76*E76</f>
        <v>100962.72</v>
      </c>
    </row>
    <row r="77" spans="1:6" ht="12.75">
      <c r="A77" s="18" t="s">
        <v>73</v>
      </c>
      <c r="B77" s="18" t="s">
        <v>405</v>
      </c>
      <c r="C77" s="18" t="s">
        <v>34</v>
      </c>
      <c r="D77" s="19">
        <v>5804.49</v>
      </c>
      <c r="E77" s="19">
        <v>24.35</v>
      </c>
      <c r="F77" s="23">
        <f>D77*E77</f>
        <v>141339.3315</v>
      </c>
    </row>
    <row r="78" spans="1:6" ht="12.75">
      <c r="A78" s="18" t="s">
        <v>406</v>
      </c>
      <c r="B78" s="18" t="s">
        <v>407</v>
      </c>
      <c r="C78" s="18" t="s">
        <v>24</v>
      </c>
      <c r="D78" s="19">
        <v>96.74</v>
      </c>
      <c r="E78" s="19">
        <v>1350</v>
      </c>
      <c r="F78" s="23">
        <f aca="true" t="shared" si="3" ref="F78:F85">D78*E78</f>
        <v>130599</v>
      </c>
    </row>
    <row r="79" spans="1:6" ht="12.75">
      <c r="A79" s="18" t="s">
        <v>376</v>
      </c>
      <c r="B79" s="18" t="s">
        <v>377</v>
      </c>
      <c r="C79" s="18" t="s">
        <v>61</v>
      </c>
      <c r="D79" s="19">
        <v>32</v>
      </c>
      <c r="E79" s="19">
        <v>1340</v>
      </c>
      <c r="F79" s="23">
        <f t="shared" si="3"/>
        <v>42880</v>
      </c>
    </row>
    <row r="80" spans="1:6" ht="12.75">
      <c r="A80" s="18" t="s">
        <v>378</v>
      </c>
      <c r="B80" s="18" t="s">
        <v>379</v>
      </c>
      <c r="C80" s="18" t="s">
        <v>61</v>
      </c>
      <c r="D80" s="19">
        <v>2</v>
      </c>
      <c r="E80" s="19">
        <v>17700</v>
      </c>
      <c r="F80" s="20">
        <f t="shared" si="3"/>
        <v>35400</v>
      </c>
    </row>
    <row r="81" spans="1:6" ht="12.75">
      <c r="A81" s="18" t="s">
        <v>380</v>
      </c>
      <c r="B81" s="18" t="s">
        <v>381</v>
      </c>
      <c r="C81" s="18" t="s">
        <v>61</v>
      </c>
      <c r="D81" s="19">
        <v>32</v>
      </c>
      <c r="E81" s="19">
        <v>752</v>
      </c>
      <c r="F81" s="23">
        <f t="shared" si="3"/>
        <v>24064</v>
      </c>
    </row>
    <row r="82" spans="1:6" ht="12.75">
      <c r="A82" s="18" t="s">
        <v>408</v>
      </c>
      <c r="B82" s="18" t="s">
        <v>409</v>
      </c>
      <c r="C82" s="18" t="s">
        <v>1</v>
      </c>
      <c r="D82" s="19">
        <v>467.42</v>
      </c>
      <c r="E82" s="19">
        <v>206</v>
      </c>
      <c r="F82" s="23">
        <f t="shared" si="3"/>
        <v>96288.52</v>
      </c>
    </row>
    <row r="83" spans="1:6" ht="12.75">
      <c r="A83" s="24" t="s">
        <v>837</v>
      </c>
      <c r="B83" s="24" t="s">
        <v>838</v>
      </c>
      <c r="C83" s="18" t="s">
        <v>1</v>
      </c>
      <c r="D83" s="19">
        <v>467.42</v>
      </c>
      <c r="E83" s="19">
        <v>851</v>
      </c>
      <c r="F83" s="23">
        <f t="shared" si="3"/>
        <v>397774.42000000004</v>
      </c>
    </row>
    <row r="84" spans="1:6" ht="12.75">
      <c r="A84" s="18" t="s">
        <v>391</v>
      </c>
      <c r="B84" s="18" t="s">
        <v>392</v>
      </c>
      <c r="C84" s="18" t="s">
        <v>1</v>
      </c>
      <c r="D84" s="19">
        <v>467.42</v>
      </c>
      <c r="E84" s="19">
        <v>9.4</v>
      </c>
      <c r="F84" s="23">
        <f t="shared" si="3"/>
        <v>4393.7480000000005</v>
      </c>
    </row>
    <row r="85" spans="1:6" ht="12.75">
      <c r="A85" s="18" t="s">
        <v>389</v>
      </c>
      <c r="B85" s="18" t="s">
        <v>390</v>
      </c>
      <c r="C85" s="18" t="s">
        <v>1</v>
      </c>
      <c r="D85" s="19">
        <v>934.84</v>
      </c>
      <c r="E85" s="19">
        <v>23.74</v>
      </c>
      <c r="F85" s="23">
        <f t="shared" si="3"/>
        <v>22193.101599999998</v>
      </c>
    </row>
    <row r="86" spans="1:6" ht="12.75">
      <c r="A86" s="5" t="s">
        <v>14</v>
      </c>
      <c r="B86" s="5"/>
      <c r="C86" s="5"/>
      <c r="D86" s="9"/>
      <c r="E86" s="9"/>
      <c r="F86" s="9">
        <f>SUM(F76:F85)</f>
        <v>995894.8411000001</v>
      </c>
    </row>
    <row r="87" spans="1:6" ht="12.75">
      <c r="A87" s="6" t="s">
        <v>15</v>
      </c>
      <c r="B87" s="6"/>
      <c r="C87" s="6" t="s">
        <v>16</v>
      </c>
      <c r="D87" s="7">
        <v>0.06</v>
      </c>
      <c r="E87" s="6"/>
      <c r="F87" s="10">
        <f>F86*D87</f>
        <v>59753.690466</v>
      </c>
    </row>
    <row r="88" spans="1:6" ht="12.75">
      <c r="A88" s="8" t="s">
        <v>6</v>
      </c>
      <c r="B88" s="5"/>
      <c r="C88" t="s">
        <v>1</v>
      </c>
      <c r="D88" s="5">
        <v>500</v>
      </c>
      <c r="E88" s="5"/>
      <c r="F88" s="9">
        <f>SUM(F86:F87)</f>
        <v>1055648.531566</v>
      </c>
    </row>
    <row r="89" spans="1:6" ht="12.75">
      <c r="A89" s="11" t="s">
        <v>17</v>
      </c>
      <c r="B89" s="12"/>
      <c r="C89" s="12" t="s">
        <v>1</v>
      </c>
      <c r="D89" s="12">
        <v>1</v>
      </c>
      <c r="E89" s="13">
        <f>F88/D88</f>
        <v>2111.297063132</v>
      </c>
      <c r="F89" s="12"/>
    </row>
    <row r="91" spans="1:6" ht="12.75">
      <c r="A91" s="1" t="s">
        <v>415</v>
      </c>
      <c r="B91" s="1" t="s">
        <v>416</v>
      </c>
      <c r="C91" s="1"/>
      <c r="D91" s="1"/>
      <c r="E91" s="1"/>
      <c r="F91" s="1"/>
    </row>
    <row r="92" spans="1:6" ht="12.75">
      <c r="A92" t="s">
        <v>10</v>
      </c>
      <c r="B92" s="1"/>
      <c r="C92" s="1"/>
      <c r="D92" s="1"/>
      <c r="E92" s="1"/>
      <c r="F92" s="1"/>
    </row>
    <row r="93" spans="1:6" ht="12.75">
      <c r="A93" s="3" t="s">
        <v>2</v>
      </c>
      <c r="B93" s="3" t="s">
        <v>3</v>
      </c>
      <c r="C93" s="3" t="s">
        <v>4</v>
      </c>
      <c r="D93" s="3" t="s">
        <v>5</v>
      </c>
      <c r="E93" s="3" t="s">
        <v>12</v>
      </c>
      <c r="F93" s="3" t="s">
        <v>13</v>
      </c>
    </row>
    <row r="94" spans="1:6" ht="12.75">
      <c r="A94" s="18" t="s">
        <v>403</v>
      </c>
      <c r="B94" s="18" t="s">
        <v>404</v>
      </c>
      <c r="C94" s="18" t="s">
        <v>1</v>
      </c>
      <c r="D94" s="19">
        <v>467.42</v>
      </c>
      <c r="E94" s="19">
        <v>216</v>
      </c>
      <c r="F94" s="23">
        <f>D94*E94</f>
        <v>100962.72</v>
      </c>
    </row>
    <row r="95" spans="1:6" ht="12.75">
      <c r="A95" s="18" t="s">
        <v>73</v>
      </c>
      <c r="B95" s="18" t="s">
        <v>405</v>
      </c>
      <c r="C95" s="18" t="s">
        <v>34</v>
      </c>
      <c r="D95" s="19">
        <v>5608.98</v>
      </c>
      <c r="E95" s="19">
        <v>24.41</v>
      </c>
      <c r="F95" s="23">
        <f>D95*E95</f>
        <v>136915.20179999998</v>
      </c>
    </row>
    <row r="96" spans="1:6" ht="12.75">
      <c r="A96" s="18" t="s">
        <v>406</v>
      </c>
      <c r="B96" s="18" t="s">
        <v>407</v>
      </c>
      <c r="C96" s="18" t="s">
        <v>24</v>
      </c>
      <c r="D96" s="19">
        <v>70.11</v>
      </c>
      <c r="E96" s="19">
        <v>1380</v>
      </c>
      <c r="F96" s="23">
        <f aca="true" t="shared" si="4" ref="F96:F106">D96*E96</f>
        <v>96751.8</v>
      </c>
    </row>
    <row r="97" spans="1:6" ht="12.75">
      <c r="A97" s="18" t="s">
        <v>408</v>
      </c>
      <c r="B97" s="18" t="s">
        <v>409</v>
      </c>
      <c r="C97" s="18" t="s">
        <v>1</v>
      </c>
      <c r="D97" s="19">
        <v>467.42</v>
      </c>
      <c r="E97" s="19">
        <v>206</v>
      </c>
      <c r="F97" s="23">
        <f t="shared" si="4"/>
        <v>96288.52</v>
      </c>
    </row>
    <row r="98" spans="1:6" ht="12.75">
      <c r="A98" s="18" t="s">
        <v>384</v>
      </c>
      <c r="B98" s="18" t="s">
        <v>385</v>
      </c>
      <c r="C98" s="18" t="s">
        <v>1</v>
      </c>
      <c r="D98" s="19">
        <v>24.6</v>
      </c>
      <c r="E98" s="19">
        <v>791</v>
      </c>
      <c r="F98" s="20">
        <f t="shared" si="4"/>
        <v>19458.600000000002</v>
      </c>
    </row>
    <row r="99" spans="1:6" ht="12.75">
      <c r="A99" s="18" t="s">
        <v>37</v>
      </c>
      <c r="B99" s="18" t="s">
        <v>386</v>
      </c>
      <c r="C99" s="18" t="s">
        <v>1</v>
      </c>
      <c r="D99" s="19">
        <v>444.04</v>
      </c>
      <c r="E99" s="19">
        <v>95.67</v>
      </c>
      <c r="F99" s="20">
        <f t="shared" si="4"/>
        <v>42481.306800000006</v>
      </c>
    </row>
    <row r="100" spans="1:6" ht="12.75">
      <c r="A100" s="18" t="s">
        <v>48</v>
      </c>
      <c r="B100" s="18" t="s">
        <v>410</v>
      </c>
      <c r="C100" s="18" t="s">
        <v>1</v>
      </c>
      <c r="D100" s="19">
        <v>444.04</v>
      </c>
      <c r="E100" s="19">
        <v>644</v>
      </c>
      <c r="F100" s="20">
        <f t="shared" si="4"/>
        <v>285961.76</v>
      </c>
    </row>
    <row r="101" spans="1:6" ht="12.75">
      <c r="A101" s="18" t="s">
        <v>362</v>
      </c>
      <c r="B101" s="18" t="s">
        <v>363</v>
      </c>
      <c r="C101" s="18" t="s">
        <v>61</v>
      </c>
      <c r="D101" s="19">
        <v>2</v>
      </c>
      <c r="E101" s="19">
        <v>28100</v>
      </c>
      <c r="F101" s="20">
        <f t="shared" si="4"/>
        <v>56200</v>
      </c>
    </row>
    <row r="102" spans="1:6" ht="12.75">
      <c r="A102" s="18" t="s">
        <v>40</v>
      </c>
      <c r="B102" s="18" t="s">
        <v>41</v>
      </c>
      <c r="C102" s="18" t="s">
        <v>42</v>
      </c>
      <c r="D102" s="19">
        <v>466.25</v>
      </c>
      <c r="E102" s="19">
        <v>70.3</v>
      </c>
      <c r="F102" s="20">
        <f t="shared" si="4"/>
        <v>32777.375</v>
      </c>
    </row>
    <row r="103" spans="1:6" s="21" customFormat="1" ht="12.75">
      <c r="A103" s="18" t="s">
        <v>411</v>
      </c>
      <c r="B103" s="18" t="s">
        <v>412</v>
      </c>
      <c r="C103" s="18" t="s">
        <v>1</v>
      </c>
      <c r="D103" s="19">
        <v>467.42</v>
      </c>
      <c r="E103" s="19">
        <v>13.24</v>
      </c>
      <c r="F103" s="20">
        <f t="shared" si="4"/>
        <v>6188.6408</v>
      </c>
    </row>
    <row r="104" spans="1:6" ht="12.75">
      <c r="A104" s="18" t="s">
        <v>391</v>
      </c>
      <c r="B104" s="18" t="s">
        <v>392</v>
      </c>
      <c r="C104" s="18" t="s">
        <v>1</v>
      </c>
      <c r="D104" s="19">
        <v>467.42</v>
      </c>
      <c r="E104" s="19">
        <v>9.4</v>
      </c>
      <c r="F104" s="23">
        <f t="shared" si="4"/>
        <v>4393.7480000000005</v>
      </c>
    </row>
    <row r="105" spans="1:6" ht="12.75">
      <c r="A105" s="18" t="s">
        <v>413</v>
      </c>
      <c r="B105" s="18" t="s">
        <v>414</v>
      </c>
      <c r="C105" s="18" t="s">
        <v>1</v>
      </c>
      <c r="D105" s="19">
        <v>467.42</v>
      </c>
      <c r="E105" s="19">
        <v>20.24</v>
      </c>
      <c r="F105" s="23">
        <f>D105*E105</f>
        <v>9460.5808</v>
      </c>
    </row>
    <row r="106" spans="1:6" ht="12.75">
      <c r="A106" s="18" t="s">
        <v>389</v>
      </c>
      <c r="B106" s="18" t="s">
        <v>390</v>
      </c>
      <c r="C106" s="18" t="s">
        <v>1</v>
      </c>
      <c r="D106" s="19">
        <v>467.42</v>
      </c>
      <c r="E106" s="19">
        <v>24.84</v>
      </c>
      <c r="F106" s="23">
        <f t="shared" si="4"/>
        <v>11610.712800000001</v>
      </c>
    </row>
    <row r="107" spans="1:6" ht="12.75">
      <c r="A107" s="5" t="s">
        <v>14</v>
      </c>
      <c r="B107" s="5"/>
      <c r="C107" s="5"/>
      <c r="D107" s="9"/>
      <c r="E107" s="9"/>
      <c r="F107" s="9">
        <f>SUM(F94:F106)</f>
        <v>899450.966</v>
      </c>
    </row>
    <row r="108" spans="1:6" ht="12.75">
      <c r="A108" s="6" t="s">
        <v>15</v>
      </c>
      <c r="B108" s="6"/>
      <c r="C108" s="6" t="s">
        <v>16</v>
      </c>
      <c r="D108" s="7">
        <v>0.06</v>
      </c>
      <c r="E108" s="6"/>
      <c r="F108" s="10">
        <f>F107*D108</f>
        <v>53967.05796</v>
      </c>
    </row>
    <row r="109" spans="1:6" ht="12.75">
      <c r="A109" s="8" t="s">
        <v>6</v>
      </c>
      <c r="B109" s="5"/>
      <c r="C109" t="s">
        <v>1</v>
      </c>
      <c r="D109" s="5">
        <v>500</v>
      </c>
      <c r="E109" s="5"/>
      <c r="F109" s="9">
        <f>SUM(F107:F108)</f>
        <v>953418.02396</v>
      </c>
    </row>
    <row r="110" spans="1:6" ht="12.75">
      <c r="A110" s="11" t="s">
        <v>17</v>
      </c>
      <c r="B110" s="12"/>
      <c r="C110" s="12" t="s">
        <v>1</v>
      </c>
      <c r="D110" s="12">
        <v>1</v>
      </c>
      <c r="E110" s="13">
        <f>F109/D109</f>
        <v>1906.83604792</v>
      </c>
      <c r="F110" s="12"/>
    </row>
    <row r="112" spans="1:6" ht="12.75">
      <c r="A112" s="1" t="s">
        <v>417</v>
      </c>
      <c r="B112" s="1" t="s">
        <v>418</v>
      </c>
      <c r="C112" s="1"/>
      <c r="D112" s="1"/>
      <c r="E112" s="1"/>
      <c r="F112" s="1"/>
    </row>
    <row r="113" spans="1:6" ht="12.75">
      <c r="A113" t="s">
        <v>10</v>
      </c>
      <c r="B113" s="1"/>
      <c r="C113" s="1"/>
      <c r="D113" s="1"/>
      <c r="E113" s="1"/>
      <c r="F113" s="1"/>
    </row>
    <row r="114" spans="1:6" ht="12.75">
      <c r="A114" s="3" t="s">
        <v>2</v>
      </c>
      <c r="B114" s="3" t="s">
        <v>3</v>
      </c>
      <c r="C114" s="3" t="s">
        <v>4</v>
      </c>
      <c r="D114" s="3" t="s">
        <v>5</v>
      </c>
      <c r="E114" s="3" t="s">
        <v>12</v>
      </c>
      <c r="F114" s="3" t="s">
        <v>13</v>
      </c>
    </row>
    <row r="115" spans="1:6" ht="12.75">
      <c r="A115" s="18" t="s">
        <v>419</v>
      </c>
      <c r="B115" s="18" t="s">
        <v>420</v>
      </c>
      <c r="C115" s="18" t="s">
        <v>1</v>
      </c>
      <c r="D115" s="19">
        <v>483.71</v>
      </c>
      <c r="E115" s="19">
        <v>495</v>
      </c>
      <c r="F115" s="23">
        <f>D115*E115</f>
        <v>239436.44999999998</v>
      </c>
    </row>
    <row r="116" spans="1:6" ht="12.75">
      <c r="A116" s="18" t="s">
        <v>376</v>
      </c>
      <c r="B116" s="18" t="s">
        <v>377</v>
      </c>
      <c r="C116" s="18" t="s">
        <v>61</v>
      </c>
      <c r="D116" s="19">
        <v>32</v>
      </c>
      <c r="E116" s="19">
        <v>1340</v>
      </c>
      <c r="F116" s="23">
        <f>D116*E116</f>
        <v>42880</v>
      </c>
    </row>
    <row r="117" spans="1:6" ht="12.75">
      <c r="A117" s="18" t="s">
        <v>378</v>
      </c>
      <c r="B117" s="18" t="s">
        <v>379</v>
      </c>
      <c r="C117" s="18" t="s">
        <v>61</v>
      </c>
      <c r="D117" s="19">
        <v>2</v>
      </c>
      <c r="E117" s="19">
        <v>17700</v>
      </c>
      <c r="F117" s="23">
        <f aca="true" t="shared" si="5" ref="F117:F122">D117*E117</f>
        <v>35400</v>
      </c>
    </row>
    <row r="118" spans="1:6" ht="12.75">
      <c r="A118" s="18" t="s">
        <v>380</v>
      </c>
      <c r="B118" s="18" t="s">
        <v>381</v>
      </c>
      <c r="C118" s="18" t="s">
        <v>61</v>
      </c>
      <c r="D118" s="19">
        <v>32</v>
      </c>
      <c r="E118" s="19">
        <v>752</v>
      </c>
      <c r="F118" s="23">
        <f t="shared" si="5"/>
        <v>24064</v>
      </c>
    </row>
    <row r="119" spans="1:6" ht="12.75">
      <c r="A119" s="18" t="s">
        <v>397</v>
      </c>
      <c r="B119" s="18" t="s">
        <v>398</v>
      </c>
      <c r="C119" s="18" t="s">
        <v>1</v>
      </c>
      <c r="D119" s="19">
        <v>444.04</v>
      </c>
      <c r="E119" s="19">
        <v>128</v>
      </c>
      <c r="F119" s="20">
        <f t="shared" si="5"/>
        <v>56837.12</v>
      </c>
    </row>
    <row r="120" spans="1:6" ht="12.75">
      <c r="A120" s="18" t="s">
        <v>384</v>
      </c>
      <c r="B120" s="18" t="s">
        <v>385</v>
      </c>
      <c r="C120" s="18" t="s">
        <v>1</v>
      </c>
      <c r="D120" s="19">
        <v>24.6</v>
      </c>
      <c r="E120" s="19">
        <v>791</v>
      </c>
      <c r="F120" s="20">
        <f t="shared" si="5"/>
        <v>19458.600000000002</v>
      </c>
    </row>
    <row r="121" spans="1:6" ht="12.75">
      <c r="A121" s="18" t="s">
        <v>857</v>
      </c>
      <c r="B121" s="24" t="s">
        <v>858</v>
      </c>
      <c r="C121" s="18" t="s">
        <v>1</v>
      </c>
      <c r="D121" s="19">
        <v>444</v>
      </c>
      <c r="E121" s="19">
        <v>467</v>
      </c>
      <c r="F121" s="23">
        <f t="shared" si="5"/>
        <v>207348</v>
      </c>
    </row>
    <row r="122" spans="1:6" ht="12.75">
      <c r="A122" s="18" t="s">
        <v>421</v>
      </c>
      <c r="B122" s="18" t="s">
        <v>422</v>
      </c>
      <c r="C122" s="18" t="s">
        <v>1</v>
      </c>
      <c r="D122" s="19">
        <v>444.04</v>
      </c>
      <c r="E122" s="19">
        <v>257</v>
      </c>
      <c r="F122" s="23">
        <f t="shared" si="5"/>
        <v>114118.28</v>
      </c>
    </row>
    <row r="123" spans="1:6" ht="12.75">
      <c r="A123" s="5" t="s">
        <v>14</v>
      </c>
      <c r="B123" s="5"/>
      <c r="C123" s="5"/>
      <c r="D123" s="9"/>
      <c r="E123" s="9"/>
      <c r="F123" s="9">
        <f>SUM(F115:F122)</f>
        <v>739542.45</v>
      </c>
    </row>
    <row r="124" spans="1:6" ht="12.75">
      <c r="A124" s="6" t="s">
        <v>15</v>
      </c>
      <c r="B124" s="6"/>
      <c r="C124" s="6" t="s">
        <v>16</v>
      </c>
      <c r="D124" s="7">
        <v>0.06</v>
      </c>
      <c r="E124" s="6"/>
      <c r="F124" s="10">
        <f>F123*D124</f>
        <v>44372.547</v>
      </c>
    </row>
    <row r="125" spans="1:6" ht="12.75">
      <c r="A125" s="8" t="s">
        <v>6</v>
      </c>
      <c r="B125" s="5"/>
      <c r="C125" t="s">
        <v>1</v>
      </c>
      <c r="D125" s="5">
        <v>500</v>
      </c>
      <c r="E125" s="5"/>
      <c r="F125" s="9">
        <f>SUM(F123:F124)</f>
        <v>783914.997</v>
      </c>
    </row>
    <row r="126" spans="1:6" ht="12.75">
      <c r="A126" s="11" t="s">
        <v>17</v>
      </c>
      <c r="B126" s="12"/>
      <c r="C126" s="12" t="s">
        <v>1</v>
      </c>
      <c r="D126" s="12">
        <v>1</v>
      </c>
      <c r="E126" s="13">
        <f>F125/D125</f>
        <v>1567.829994</v>
      </c>
      <c r="F126" s="12"/>
    </row>
    <row r="128" spans="1:6" ht="12.75">
      <c r="A128" s="1" t="s">
        <v>423</v>
      </c>
      <c r="B128" s="1" t="s">
        <v>424</v>
      </c>
      <c r="C128" s="1"/>
      <c r="D128" s="1"/>
      <c r="E128" s="1"/>
      <c r="F128" s="1"/>
    </row>
    <row r="129" spans="1:6" ht="12.75">
      <c r="A129" t="s">
        <v>10</v>
      </c>
      <c r="B129" s="1"/>
      <c r="C129" s="1"/>
      <c r="D129" s="1"/>
      <c r="E129" s="1"/>
      <c r="F129" s="1"/>
    </row>
    <row r="130" spans="1:6" ht="12.75">
      <c r="A130" s="3" t="s">
        <v>2</v>
      </c>
      <c r="B130" s="3" t="s">
        <v>3</v>
      </c>
      <c r="C130" s="3" t="s">
        <v>4</v>
      </c>
      <c r="D130" s="3" t="s">
        <v>5</v>
      </c>
      <c r="E130" s="3" t="s">
        <v>12</v>
      </c>
      <c r="F130" s="3" t="s">
        <v>13</v>
      </c>
    </row>
    <row r="131" spans="1:6" ht="12.75">
      <c r="A131" s="18" t="s">
        <v>425</v>
      </c>
      <c r="B131" s="18" t="s">
        <v>426</v>
      </c>
      <c r="C131" s="18" t="s">
        <v>1</v>
      </c>
      <c r="D131" s="19">
        <v>483.71</v>
      </c>
      <c r="E131" s="19">
        <v>551</v>
      </c>
      <c r="F131" s="23">
        <f>D131*E131</f>
        <v>266524.20999999996</v>
      </c>
    </row>
    <row r="132" spans="1:6" ht="12.75">
      <c r="A132" s="18" t="s">
        <v>397</v>
      </c>
      <c r="B132" s="18" t="s">
        <v>398</v>
      </c>
      <c r="C132" s="18" t="s">
        <v>1</v>
      </c>
      <c r="D132" s="19">
        <v>24.6</v>
      </c>
      <c r="E132" s="19">
        <v>173</v>
      </c>
      <c r="F132" s="23">
        <f>D132*E132</f>
        <v>4255.8</v>
      </c>
    </row>
    <row r="133" spans="1:6" ht="12.75">
      <c r="A133" s="18" t="s">
        <v>384</v>
      </c>
      <c r="B133" s="18" t="s">
        <v>385</v>
      </c>
      <c r="C133" s="18" t="s">
        <v>1</v>
      </c>
      <c r="D133" s="19">
        <v>24.6</v>
      </c>
      <c r="E133" s="19">
        <v>791</v>
      </c>
      <c r="F133" s="20">
        <f aca="true" t="shared" si="6" ref="F133:F141">D133*E133</f>
        <v>19458.600000000002</v>
      </c>
    </row>
    <row r="134" spans="1:6" ht="12.75">
      <c r="A134" s="18" t="s">
        <v>427</v>
      </c>
      <c r="B134" s="18" t="s">
        <v>428</v>
      </c>
      <c r="C134" s="18" t="s">
        <v>1</v>
      </c>
      <c r="D134" s="19">
        <v>467</v>
      </c>
      <c r="E134" s="19">
        <v>124</v>
      </c>
      <c r="F134" s="20">
        <f t="shared" si="6"/>
        <v>57908</v>
      </c>
    </row>
    <row r="135" spans="1:6" ht="12.75">
      <c r="A135" s="18" t="s">
        <v>359</v>
      </c>
      <c r="B135" s="18" t="s">
        <v>360</v>
      </c>
      <c r="C135" s="18" t="s">
        <v>1</v>
      </c>
      <c r="D135" s="19">
        <v>467.42</v>
      </c>
      <c r="E135" s="19">
        <v>51.99</v>
      </c>
      <c r="F135" s="20">
        <f t="shared" si="6"/>
        <v>24301.165800000002</v>
      </c>
    </row>
    <row r="136" spans="1:6" ht="12.75">
      <c r="A136" s="18" t="s">
        <v>110</v>
      </c>
      <c r="B136" s="18" t="s">
        <v>111</v>
      </c>
      <c r="C136" s="18" t="s">
        <v>1</v>
      </c>
      <c r="D136" s="19">
        <v>467.42</v>
      </c>
      <c r="E136" s="19">
        <v>87.33</v>
      </c>
      <c r="F136" s="20">
        <f t="shared" si="6"/>
        <v>40819.7886</v>
      </c>
    </row>
    <row r="137" spans="1:6" ht="12.75">
      <c r="A137" s="18" t="s">
        <v>362</v>
      </c>
      <c r="B137" s="18" t="s">
        <v>363</v>
      </c>
      <c r="C137" s="18" t="s">
        <v>61</v>
      </c>
      <c r="D137" s="19">
        <v>2</v>
      </c>
      <c r="E137" s="19">
        <v>28100</v>
      </c>
      <c r="F137" s="20">
        <f t="shared" si="6"/>
        <v>56200</v>
      </c>
    </row>
    <row r="138" spans="1:6" ht="12.75">
      <c r="A138" s="18" t="s">
        <v>40</v>
      </c>
      <c r="B138" s="18" t="s">
        <v>41</v>
      </c>
      <c r="C138" s="18" t="s">
        <v>42</v>
      </c>
      <c r="D138" s="19">
        <v>466.25</v>
      </c>
      <c r="E138" s="19">
        <v>70.3</v>
      </c>
      <c r="F138" s="20">
        <f t="shared" si="6"/>
        <v>32777.375</v>
      </c>
    </row>
    <row r="139" spans="1:6" ht="12.75">
      <c r="A139" s="18" t="s">
        <v>429</v>
      </c>
      <c r="B139" s="18" t="s">
        <v>430</v>
      </c>
      <c r="C139" s="18" t="s">
        <v>1</v>
      </c>
      <c r="D139" s="19">
        <v>467.42</v>
      </c>
      <c r="E139" s="19">
        <v>271</v>
      </c>
      <c r="F139" s="20">
        <f t="shared" si="6"/>
        <v>126670.82</v>
      </c>
    </row>
    <row r="140" spans="1:6" ht="12.75">
      <c r="A140" s="18" t="s">
        <v>370</v>
      </c>
      <c r="B140" s="18" t="s">
        <v>371</v>
      </c>
      <c r="C140" s="18" t="s">
        <v>1</v>
      </c>
      <c r="D140" s="19">
        <v>467.42</v>
      </c>
      <c r="E140" s="19">
        <v>14.57</v>
      </c>
      <c r="F140" s="20">
        <f t="shared" si="6"/>
        <v>6810.3094</v>
      </c>
    </row>
    <row r="141" spans="1:6" ht="12.75">
      <c r="A141" s="18" t="s">
        <v>364</v>
      </c>
      <c r="B141" s="18" t="s">
        <v>365</v>
      </c>
      <c r="C141" s="18" t="s">
        <v>1</v>
      </c>
      <c r="D141" s="19">
        <v>467.42</v>
      </c>
      <c r="E141" s="19">
        <v>10.43</v>
      </c>
      <c r="F141" s="23">
        <f t="shared" si="6"/>
        <v>4875.1906</v>
      </c>
    </row>
    <row r="142" spans="1:6" ht="12.75">
      <c r="A142" s="18" t="s">
        <v>366</v>
      </c>
      <c r="B142" s="18" t="s">
        <v>367</v>
      </c>
      <c r="C142" s="18" t="s">
        <v>1</v>
      </c>
      <c r="D142" s="19">
        <v>467.42</v>
      </c>
      <c r="E142" s="19">
        <v>20.78</v>
      </c>
      <c r="F142" s="23">
        <f>D142*E142</f>
        <v>9712.9876</v>
      </c>
    </row>
    <row r="143" spans="1:6" ht="12.75">
      <c r="A143" s="18" t="s">
        <v>368</v>
      </c>
      <c r="B143" s="18" t="s">
        <v>369</v>
      </c>
      <c r="C143" s="18" t="s">
        <v>1</v>
      </c>
      <c r="D143" s="19">
        <v>467.42</v>
      </c>
      <c r="E143" s="19">
        <v>20.78</v>
      </c>
      <c r="F143" s="23">
        <f>D143*E143</f>
        <v>9712.9876</v>
      </c>
    </row>
    <row r="144" spans="1:6" ht="12.75">
      <c r="A144" s="5" t="s">
        <v>14</v>
      </c>
      <c r="B144" s="5"/>
      <c r="C144" s="5"/>
      <c r="D144" s="9"/>
      <c r="E144" s="9"/>
      <c r="F144" s="9">
        <f>SUM(F131:F143)</f>
        <v>660027.2345999999</v>
      </c>
    </row>
    <row r="145" spans="1:6" ht="12.75">
      <c r="A145" s="6" t="s">
        <v>15</v>
      </c>
      <c r="B145" s="6"/>
      <c r="C145" s="6" t="s">
        <v>16</v>
      </c>
      <c r="D145" s="7">
        <v>0.06</v>
      </c>
      <c r="E145" s="6"/>
      <c r="F145" s="10">
        <f>F144*D145</f>
        <v>39601.63407599999</v>
      </c>
    </row>
    <row r="146" spans="1:6" ht="12.75">
      <c r="A146" s="8" t="s">
        <v>6</v>
      </c>
      <c r="B146" s="5"/>
      <c r="C146" t="s">
        <v>1</v>
      </c>
      <c r="D146" s="5">
        <v>500</v>
      </c>
      <c r="E146" s="5"/>
      <c r="F146" s="9">
        <f>SUM(F144:F145)</f>
        <v>699628.8686759998</v>
      </c>
    </row>
    <row r="147" spans="1:6" ht="12.75">
      <c r="A147" s="11" t="s">
        <v>17</v>
      </c>
      <c r="B147" s="12"/>
      <c r="C147" s="12" t="s">
        <v>1</v>
      </c>
      <c r="D147" s="12">
        <v>1</v>
      </c>
      <c r="E147" s="13">
        <f>F146/D146</f>
        <v>1399.2577373519996</v>
      </c>
      <c r="F147" s="12"/>
    </row>
    <row r="149" spans="1:6" ht="12.75">
      <c r="A149" s="1" t="s">
        <v>431</v>
      </c>
      <c r="B149" s="1" t="s">
        <v>432</v>
      </c>
      <c r="C149" s="1"/>
      <c r="D149" s="1"/>
      <c r="E149" s="1"/>
      <c r="F149" s="1"/>
    </row>
    <row r="150" spans="1:6" ht="12.75">
      <c r="A150" t="s">
        <v>10</v>
      </c>
      <c r="B150" s="1"/>
      <c r="C150" s="1"/>
      <c r="D150" s="1"/>
      <c r="E150" s="1"/>
      <c r="F150" s="1"/>
    </row>
    <row r="151" spans="1:6" ht="12.75">
      <c r="A151" s="3" t="s">
        <v>2</v>
      </c>
      <c r="B151" s="3" t="s">
        <v>3</v>
      </c>
      <c r="C151" s="3" t="s">
        <v>4</v>
      </c>
      <c r="D151" s="3" t="s">
        <v>5</v>
      </c>
      <c r="E151" s="3" t="s">
        <v>12</v>
      </c>
      <c r="F151" s="3" t="s">
        <v>13</v>
      </c>
    </row>
    <row r="152" spans="1:6" ht="12.75">
      <c r="A152" s="18" t="s">
        <v>403</v>
      </c>
      <c r="B152" s="18" t="s">
        <v>404</v>
      </c>
      <c r="C152" s="18" t="s">
        <v>1</v>
      </c>
      <c r="D152" s="19">
        <v>467.42</v>
      </c>
      <c r="E152" s="19">
        <v>216</v>
      </c>
      <c r="F152" s="23">
        <f>D152*E152</f>
        <v>100962.72</v>
      </c>
    </row>
    <row r="153" spans="1:6" ht="12.75">
      <c r="A153" s="18" t="s">
        <v>433</v>
      </c>
      <c r="B153" s="18" t="s">
        <v>434</v>
      </c>
      <c r="C153" s="18" t="s">
        <v>1</v>
      </c>
      <c r="D153" s="19">
        <v>386.97</v>
      </c>
      <c r="E153" s="19">
        <v>715</v>
      </c>
      <c r="F153" s="23">
        <f>D153*E153</f>
        <v>276683.55000000005</v>
      </c>
    </row>
    <row r="154" spans="1:6" ht="12.75">
      <c r="A154" s="18" t="s">
        <v>435</v>
      </c>
      <c r="B154" s="18" t="s">
        <v>436</v>
      </c>
      <c r="C154" s="18" t="s">
        <v>34</v>
      </c>
      <c r="D154" s="19">
        <v>5804.49</v>
      </c>
      <c r="E154" s="19">
        <v>18.74</v>
      </c>
      <c r="F154" s="23">
        <f aca="true" t="shared" si="7" ref="F154:F160">D154*E154</f>
        <v>108776.14259999999</v>
      </c>
    </row>
    <row r="155" spans="1:6" ht="12.75">
      <c r="A155" s="18" t="s">
        <v>437</v>
      </c>
      <c r="B155" s="18" t="s">
        <v>438</v>
      </c>
      <c r="C155" s="18" t="s">
        <v>34</v>
      </c>
      <c r="D155" s="19">
        <v>3869.66</v>
      </c>
      <c r="E155" s="19">
        <v>24.65</v>
      </c>
      <c r="F155" s="23">
        <f t="shared" si="7"/>
        <v>95387.11899999999</v>
      </c>
    </row>
    <row r="156" spans="1:6" ht="12.75">
      <c r="A156" s="18" t="s">
        <v>406</v>
      </c>
      <c r="B156" s="18" t="s">
        <v>407</v>
      </c>
      <c r="C156" s="18" t="s">
        <v>24</v>
      </c>
      <c r="D156" s="19">
        <v>72.56</v>
      </c>
      <c r="E156" s="19">
        <v>1380</v>
      </c>
      <c r="F156" s="20">
        <f t="shared" si="7"/>
        <v>100132.8</v>
      </c>
    </row>
    <row r="157" spans="1:6" ht="12.75">
      <c r="A157" s="18" t="s">
        <v>439</v>
      </c>
      <c r="B157" s="18" t="s">
        <v>440</v>
      </c>
      <c r="C157" s="18" t="s">
        <v>24</v>
      </c>
      <c r="D157" s="19">
        <v>38.7</v>
      </c>
      <c r="E157" s="19">
        <v>1530</v>
      </c>
      <c r="F157" s="20">
        <f t="shared" si="7"/>
        <v>59211.00000000001</v>
      </c>
    </row>
    <row r="158" spans="1:6" ht="12.75">
      <c r="A158" s="18" t="s">
        <v>397</v>
      </c>
      <c r="B158" s="18" t="s">
        <v>398</v>
      </c>
      <c r="C158" s="18" t="s">
        <v>1</v>
      </c>
      <c r="D158" s="19">
        <v>467.42</v>
      </c>
      <c r="E158" s="19">
        <v>127</v>
      </c>
      <c r="F158" s="20">
        <f t="shared" si="7"/>
        <v>59362.340000000004</v>
      </c>
    </row>
    <row r="159" spans="1:6" s="21" customFormat="1" ht="12.75">
      <c r="A159" s="18" t="s">
        <v>859</v>
      </c>
      <c r="B159" s="18" t="s">
        <v>860</v>
      </c>
      <c r="C159" s="18" t="s">
        <v>1</v>
      </c>
      <c r="D159" s="19">
        <v>467.42</v>
      </c>
      <c r="E159" s="19">
        <v>315</v>
      </c>
      <c r="F159" s="20">
        <f t="shared" si="7"/>
        <v>147237.30000000002</v>
      </c>
    </row>
    <row r="160" spans="1:6" s="21" customFormat="1" ht="12.75">
      <c r="A160" s="18" t="s">
        <v>441</v>
      </c>
      <c r="B160" s="18" t="s">
        <v>442</v>
      </c>
      <c r="C160" s="18" t="s">
        <v>61</v>
      </c>
      <c r="D160" s="19">
        <v>32</v>
      </c>
      <c r="E160" s="19">
        <v>2280</v>
      </c>
      <c r="F160" s="20">
        <f t="shared" si="7"/>
        <v>72960</v>
      </c>
    </row>
    <row r="161" spans="1:6" ht="12.75">
      <c r="A161" s="18" t="s">
        <v>421</v>
      </c>
      <c r="B161" s="18" t="s">
        <v>422</v>
      </c>
      <c r="C161" s="18" t="s">
        <v>1</v>
      </c>
      <c r="D161" s="19">
        <v>444.04</v>
      </c>
      <c r="E161" s="19">
        <v>257</v>
      </c>
      <c r="F161" s="23">
        <f>D161*E161</f>
        <v>114118.28</v>
      </c>
    </row>
    <row r="162" spans="1:6" ht="12.75">
      <c r="A162" s="5" t="s">
        <v>14</v>
      </c>
      <c r="B162" s="5"/>
      <c r="C162" s="5"/>
      <c r="D162" s="9"/>
      <c r="E162" s="9"/>
      <c r="F162" s="9">
        <f>SUM(F152:F161)</f>
        <v>1134831.2516</v>
      </c>
    </row>
    <row r="163" spans="1:6" ht="12.75">
      <c r="A163" s="6" t="s">
        <v>15</v>
      </c>
      <c r="B163" s="6"/>
      <c r="C163" s="6" t="s">
        <v>16</v>
      </c>
      <c r="D163" s="7">
        <v>0.06</v>
      </c>
      <c r="E163" s="6"/>
      <c r="F163" s="10">
        <f>F162*D163</f>
        <v>68089.875096</v>
      </c>
    </row>
    <row r="164" spans="1:6" ht="12.75">
      <c r="A164" s="8" t="s">
        <v>6</v>
      </c>
      <c r="B164" s="5"/>
      <c r="C164" t="s">
        <v>1</v>
      </c>
      <c r="D164" s="5">
        <v>500</v>
      </c>
      <c r="E164" s="5"/>
      <c r="F164" s="9">
        <f>SUM(F162:F163)</f>
        <v>1202921.126696</v>
      </c>
    </row>
    <row r="165" spans="1:6" ht="12.75">
      <c r="A165" s="11" t="s">
        <v>17</v>
      </c>
      <c r="B165" s="12"/>
      <c r="C165" s="12" t="s">
        <v>1</v>
      </c>
      <c r="D165" s="12">
        <v>1</v>
      </c>
      <c r="E165" s="13">
        <f>F164/D164</f>
        <v>2405.842253392</v>
      </c>
      <c r="F165" s="12"/>
    </row>
  </sheetData>
  <sheetProtection/>
  <printOptions/>
  <pageMargins left="0.75" right="0.75" top="1" bottom="1" header="0" footer="0"/>
  <pageSetup horizontalDpi="600" verticalDpi="600" orientation="landscape" paperSize="9" scale="93" r:id="rId1"/>
  <rowBreaks count="3" manualBreakCount="3">
    <brk id="37" max="255" man="1"/>
    <brk id="72" max="255" man="1"/>
    <brk id="14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B182">
      <selection activeCell="G204" sqref="G204"/>
    </sheetView>
  </sheetViews>
  <sheetFormatPr defaultColWidth="9.140625" defaultRowHeight="12.75"/>
  <cols>
    <col min="2" max="2" width="92.421875" style="21" customWidth="1"/>
    <col min="3" max="3" width="6.28125" style="0" bestFit="1" customWidth="1"/>
    <col min="4" max="4" width="8.57421875" style="0" bestFit="1" customWidth="1"/>
    <col min="5" max="5" width="11.28125" style="0" bestFit="1" customWidth="1"/>
  </cols>
  <sheetData>
    <row r="1" spans="1:6" ht="15.75">
      <c r="A1" s="4" t="s">
        <v>443</v>
      </c>
      <c r="B1" s="26" t="s">
        <v>92</v>
      </c>
      <c r="C1" s="4"/>
      <c r="D1" s="4"/>
      <c r="E1" s="4"/>
      <c r="F1" s="4"/>
    </row>
    <row r="2" ht="12.75">
      <c r="A2" t="s">
        <v>11</v>
      </c>
    </row>
    <row r="4" spans="1:6" ht="12.75">
      <c r="A4" s="1" t="s">
        <v>444</v>
      </c>
      <c r="B4" s="27" t="s">
        <v>473</v>
      </c>
      <c r="C4" s="1"/>
      <c r="D4" s="1"/>
      <c r="E4" s="1"/>
      <c r="F4" s="1"/>
    </row>
    <row r="5" spans="1:6" ht="12.75">
      <c r="A5" t="s">
        <v>474</v>
      </c>
      <c r="B5" s="27"/>
      <c r="C5" s="1"/>
      <c r="D5" s="1"/>
      <c r="E5" s="1"/>
      <c r="F5" s="1"/>
    </row>
    <row r="6" spans="1:6" ht="12.75">
      <c r="A6" s="3" t="s">
        <v>2</v>
      </c>
      <c r="B6" s="28" t="s">
        <v>3</v>
      </c>
      <c r="C6" s="3" t="s">
        <v>4</v>
      </c>
      <c r="D6" s="3" t="s">
        <v>5</v>
      </c>
      <c r="E6" s="3" t="s">
        <v>12</v>
      </c>
      <c r="F6" s="3" t="s">
        <v>13</v>
      </c>
    </row>
    <row r="7" spans="1:6" ht="12.75">
      <c r="A7" s="18" t="s">
        <v>498</v>
      </c>
      <c r="B7" s="18" t="s">
        <v>499</v>
      </c>
      <c r="C7" s="18" t="s">
        <v>42</v>
      </c>
      <c r="D7" s="19">
        <v>611.11</v>
      </c>
      <c r="E7" s="19">
        <v>116</v>
      </c>
      <c r="F7" s="23">
        <f>D7*E7</f>
        <v>70888.76</v>
      </c>
    </row>
    <row r="8" spans="1:6" ht="12.75">
      <c r="A8" s="18" t="s">
        <v>448</v>
      </c>
      <c r="B8" s="18" t="s">
        <v>449</v>
      </c>
      <c r="C8" s="18" t="s">
        <v>34</v>
      </c>
      <c r="D8" s="19">
        <v>75</v>
      </c>
      <c r="E8" s="19">
        <v>119</v>
      </c>
      <c r="F8" s="23">
        <f>D8*E8</f>
        <v>8925</v>
      </c>
    </row>
    <row r="9" spans="1:6" ht="12.75">
      <c r="A9" s="18" t="s">
        <v>450</v>
      </c>
      <c r="B9" s="18" t="s">
        <v>451</v>
      </c>
      <c r="C9" s="18" t="s">
        <v>1</v>
      </c>
      <c r="D9" s="19">
        <v>500</v>
      </c>
      <c r="E9" s="19">
        <v>83.82</v>
      </c>
      <c r="F9" s="23">
        <f aca="true" t="shared" si="0" ref="F9:F20">D9*E9</f>
        <v>41910</v>
      </c>
    </row>
    <row r="10" spans="1:6" ht="12.75">
      <c r="A10" s="18" t="s">
        <v>106</v>
      </c>
      <c r="B10" s="18" t="s">
        <v>107</v>
      </c>
      <c r="C10" s="18" t="s">
        <v>1</v>
      </c>
      <c r="D10" s="19">
        <v>462.93</v>
      </c>
      <c r="E10" s="19">
        <v>25.14</v>
      </c>
      <c r="F10" s="23">
        <f t="shared" si="0"/>
        <v>11638.0602</v>
      </c>
    </row>
    <row r="11" spans="1:6" ht="12.75">
      <c r="A11" s="18" t="s">
        <v>454</v>
      </c>
      <c r="B11" s="18" t="s">
        <v>455</v>
      </c>
      <c r="C11" s="18" t="s">
        <v>1</v>
      </c>
      <c r="D11" s="19">
        <v>50</v>
      </c>
      <c r="E11" s="19">
        <v>518</v>
      </c>
      <c r="F11" s="23">
        <f t="shared" si="0"/>
        <v>25900</v>
      </c>
    </row>
    <row r="12" spans="1:6" ht="12.75">
      <c r="A12" s="18" t="s">
        <v>456</v>
      </c>
      <c r="B12" s="18" t="s">
        <v>457</v>
      </c>
      <c r="C12" s="18" t="s">
        <v>1</v>
      </c>
      <c r="D12" s="19">
        <v>23.61</v>
      </c>
      <c r="E12" s="19">
        <v>887</v>
      </c>
      <c r="F12" s="23">
        <f t="shared" si="0"/>
        <v>20942.07</v>
      </c>
    </row>
    <row r="13" spans="1:6" ht="12.75">
      <c r="A13" s="18" t="s">
        <v>475</v>
      </c>
      <c r="B13" s="18" t="s">
        <v>476</v>
      </c>
      <c r="C13" s="18" t="s">
        <v>1</v>
      </c>
      <c r="D13" s="19">
        <v>558.48</v>
      </c>
      <c r="E13" s="19">
        <v>128</v>
      </c>
      <c r="F13" s="23">
        <f t="shared" si="0"/>
        <v>71485.44</v>
      </c>
    </row>
    <row r="14" spans="1:6" ht="12.75">
      <c r="A14" s="18" t="s">
        <v>359</v>
      </c>
      <c r="B14" s="18" t="s">
        <v>360</v>
      </c>
      <c r="C14" s="18" t="s">
        <v>1</v>
      </c>
      <c r="D14" s="19">
        <v>462.93</v>
      </c>
      <c r="E14" s="19">
        <v>52.02</v>
      </c>
      <c r="F14" s="23">
        <f t="shared" si="0"/>
        <v>24081.6186</v>
      </c>
    </row>
    <row r="15" spans="1:6" ht="12.75">
      <c r="A15" s="18" t="s">
        <v>110</v>
      </c>
      <c r="B15" s="18" t="s">
        <v>111</v>
      </c>
      <c r="C15" s="18" t="s">
        <v>1</v>
      </c>
      <c r="D15" s="19">
        <v>462.93</v>
      </c>
      <c r="E15" s="19">
        <v>87.39</v>
      </c>
      <c r="F15" s="23">
        <f t="shared" si="0"/>
        <v>40455.4527</v>
      </c>
    </row>
    <row r="16" spans="1:6" s="21" customFormat="1" ht="12.75">
      <c r="A16" s="18" t="s">
        <v>477</v>
      </c>
      <c r="B16" s="18" t="s">
        <v>478</v>
      </c>
      <c r="C16" s="18" t="s">
        <v>1</v>
      </c>
      <c r="D16" s="19">
        <v>558.48</v>
      </c>
      <c r="E16" s="19">
        <v>225</v>
      </c>
      <c r="F16" s="23">
        <f t="shared" si="0"/>
        <v>125658</v>
      </c>
    </row>
    <row r="17" spans="1:6" s="21" customFormat="1" ht="12.75">
      <c r="A17" s="18" t="s">
        <v>479</v>
      </c>
      <c r="B17" s="18" t="s">
        <v>480</v>
      </c>
      <c r="C17" s="18" t="s">
        <v>42</v>
      </c>
      <c r="D17" s="19">
        <v>83.32</v>
      </c>
      <c r="E17" s="19">
        <v>426</v>
      </c>
      <c r="F17" s="23">
        <f t="shared" si="0"/>
        <v>35494.32</v>
      </c>
    </row>
    <row r="18" spans="1:6" s="21" customFormat="1" ht="12.75">
      <c r="A18" s="18" t="s">
        <v>481</v>
      </c>
      <c r="B18" s="18" t="s">
        <v>482</v>
      </c>
      <c r="C18" s="18" t="s">
        <v>42</v>
      </c>
      <c r="D18" s="19">
        <v>26.81</v>
      </c>
      <c r="E18" s="19">
        <v>85.87</v>
      </c>
      <c r="F18" s="23">
        <f t="shared" si="0"/>
        <v>2302.1747</v>
      </c>
    </row>
    <row r="19" spans="1:6" s="21" customFormat="1" ht="12.75">
      <c r="A19" s="18" t="s">
        <v>483</v>
      </c>
      <c r="B19" s="18" t="s">
        <v>484</v>
      </c>
      <c r="C19" s="18" t="s">
        <v>42</v>
      </c>
      <c r="D19" s="19">
        <v>83.32</v>
      </c>
      <c r="E19" s="19">
        <v>194</v>
      </c>
      <c r="F19" s="23">
        <f t="shared" si="0"/>
        <v>16164.079999999998</v>
      </c>
    </row>
    <row r="20" spans="1:6" ht="12.75">
      <c r="A20" s="18" t="s">
        <v>466</v>
      </c>
      <c r="B20" s="18" t="s">
        <v>467</v>
      </c>
      <c r="C20" s="18" t="s">
        <v>1</v>
      </c>
      <c r="D20" s="19">
        <v>73.61</v>
      </c>
      <c r="E20" s="19">
        <v>20.35</v>
      </c>
      <c r="F20" s="23">
        <f t="shared" si="0"/>
        <v>1497.9635</v>
      </c>
    </row>
    <row r="21" spans="1:6" ht="12.75">
      <c r="A21" s="18" t="s">
        <v>468</v>
      </c>
      <c r="B21" s="18" t="s">
        <v>469</v>
      </c>
      <c r="C21" s="18" t="s">
        <v>1</v>
      </c>
      <c r="D21" s="19">
        <v>73.61</v>
      </c>
      <c r="E21" s="19">
        <v>20.69</v>
      </c>
      <c r="F21" s="23">
        <f aca="true" t="shared" si="1" ref="F21:F26">D21*E21</f>
        <v>1522.9909</v>
      </c>
    </row>
    <row r="22" spans="1:6" ht="12.75">
      <c r="A22" s="18" t="s">
        <v>470</v>
      </c>
      <c r="B22" s="18" t="s">
        <v>471</v>
      </c>
      <c r="C22" s="18" t="s">
        <v>1</v>
      </c>
      <c r="D22" s="19">
        <v>73.61</v>
      </c>
      <c r="E22" s="19">
        <v>20.66</v>
      </c>
      <c r="F22" s="23">
        <f t="shared" si="1"/>
        <v>1520.7826</v>
      </c>
    </row>
    <row r="23" spans="1:6" ht="12.75">
      <c r="A23" s="18" t="s">
        <v>370</v>
      </c>
      <c r="B23" s="18" t="s">
        <v>371</v>
      </c>
      <c r="C23" s="18" t="s">
        <v>1</v>
      </c>
      <c r="D23" s="19">
        <v>462.93</v>
      </c>
      <c r="E23" s="19">
        <v>14.58</v>
      </c>
      <c r="F23" s="23">
        <f t="shared" si="1"/>
        <v>6749.5194</v>
      </c>
    </row>
    <row r="24" spans="1:6" ht="12.75">
      <c r="A24" s="18" t="s">
        <v>364</v>
      </c>
      <c r="B24" s="18" t="s">
        <v>365</v>
      </c>
      <c r="C24" s="18" t="s">
        <v>1</v>
      </c>
      <c r="D24" s="19">
        <v>462.93</v>
      </c>
      <c r="E24" s="19">
        <v>10.44</v>
      </c>
      <c r="F24" s="23">
        <f t="shared" si="1"/>
        <v>4832.9892</v>
      </c>
    </row>
    <row r="25" spans="1:6" ht="12.75">
      <c r="A25" s="18" t="s">
        <v>366</v>
      </c>
      <c r="B25" s="18" t="s">
        <v>367</v>
      </c>
      <c r="C25" s="18" t="s">
        <v>1</v>
      </c>
      <c r="D25" s="19">
        <v>462.93</v>
      </c>
      <c r="E25" s="19">
        <v>20.79</v>
      </c>
      <c r="F25" s="23">
        <f t="shared" si="1"/>
        <v>9624.314699999999</v>
      </c>
    </row>
    <row r="26" spans="1:6" ht="12.75">
      <c r="A26" s="18" t="s">
        <v>368</v>
      </c>
      <c r="B26" s="18" t="s">
        <v>369</v>
      </c>
      <c r="C26" s="18" t="s">
        <v>1</v>
      </c>
      <c r="D26" s="19">
        <v>462.93</v>
      </c>
      <c r="E26" s="19">
        <v>20.79</v>
      </c>
      <c r="F26" s="23">
        <f t="shared" si="1"/>
        <v>9624.314699999999</v>
      </c>
    </row>
    <row r="27" spans="1:6" ht="12.75">
      <c r="A27" s="5" t="s">
        <v>14</v>
      </c>
      <c r="B27" s="8"/>
      <c r="C27" s="5"/>
      <c r="D27" s="9"/>
      <c r="E27" s="9"/>
      <c r="F27" s="9">
        <f>SUM(F7:F26)</f>
        <v>531217.8512</v>
      </c>
    </row>
    <row r="28" spans="1:6" ht="12.75">
      <c r="A28" s="6" t="s">
        <v>15</v>
      </c>
      <c r="B28" s="29"/>
      <c r="C28" s="6" t="s">
        <v>16</v>
      </c>
      <c r="D28" s="7">
        <v>0.06</v>
      </c>
      <c r="E28" s="6"/>
      <c r="F28" s="10">
        <f>F27*D28</f>
        <v>31873.071072000002</v>
      </c>
    </row>
    <row r="29" spans="1:6" ht="12.75">
      <c r="A29" s="8" t="s">
        <v>6</v>
      </c>
      <c r="B29" s="8"/>
      <c r="C29" t="s">
        <v>1</v>
      </c>
      <c r="D29" s="5">
        <v>500</v>
      </c>
      <c r="E29" s="5"/>
      <c r="F29" s="9">
        <f>SUM(F27:F28)</f>
        <v>563090.922272</v>
      </c>
    </row>
    <row r="30" spans="1:6" ht="12.75">
      <c r="A30" s="11" t="s">
        <v>17</v>
      </c>
      <c r="B30" s="11"/>
      <c r="C30" s="12" t="s">
        <v>1</v>
      </c>
      <c r="D30" s="12">
        <v>1</v>
      </c>
      <c r="E30" s="13">
        <f>F29/D29</f>
        <v>1126.181844544</v>
      </c>
      <c r="F30" s="12"/>
    </row>
    <row r="31" ht="12" customHeight="1">
      <c r="A31" s="14" t="s">
        <v>20</v>
      </c>
    </row>
    <row r="33" spans="1:6" ht="12.75">
      <c r="A33" s="1" t="s">
        <v>472</v>
      </c>
      <c r="B33" s="27" t="s">
        <v>445</v>
      </c>
      <c r="C33" s="1"/>
      <c r="D33" s="1"/>
      <c r="E33" s="1"/>
      <c r="F33" s="1"/>
    </row>
    <row r="34" spans="1:6" ht="12.75">
      <c r="A34" t="s">
        <v>352</v>
      </c>
      <c r="B34" s="27"/>
      <c r="C34" s="1"/>
      <c r="D34" s="1"/>
      <c r="E34" s="1"/>
      <c r="F34" s="1"/>
    </row>
    <row r="35" spans="1:6" ht="12.75">
      <c r="A35" s="3" t="s">
        <v>2</v>
      </c>
      <c r="B35" s="28" t="s">
        <v>3</v>
      </c>
      <c r="C35" s="3" t="s">
        <v>4</v>
      </c>
      <c r="D35" s="3" t="s">
        <v>5</v>
      </c>
      <c r="E35" s="3" t="s">
        <v>12</v>
      </c>
      <c r="F35" s="3" t="s">
        <v>13</v>
      </c>
    </row>
    <row r="36" spans="1:6" ht="12.75">
      <c r="A36" s="18" t="s">
        <v>446</v>
      </c>
      <c r="B36" s="18" t="s">
        <v>447</v>
      </c>
      <c r="C36" s="18" t="s">
        <v>42</v>
      </c>
      <c r="D36" s="19">
        <v>1287.66</v>
      </c>
      <c r="E36" s="19">
        <v>31.61</v>
      </c>
      <c r="F36" s="23">
        <f>D36*E36</f>
        <v>40702.9326</v>
      </c>
    </row>
    <row r="37" spans="1:6" ht="12.75">
      <c r="A37" s="18" t="s">
        <v>448</v>
      </c>
      <c r="B37" s="18" t="s">
        <v>449</v>
      </c>
      <c r="C37" s="18" t="s">
        <v>34</v>
      </c>
      <c r="D37" s="19">
        <v>55</v>
      </c>
      <c r="E37" s="19">
        <v>121</v>
      </c>
      <c r="F37" s="23">
        <f>D37*E37</f>
        <v>6655</v>
      </c>
    </row>
    <row r="38" spans="1:6" ht="12.75">
      <c r="A38" s="18" t="s">
        <v>450</v>
      </c>
      <c r="B38" s="18" t="s">
        <v>451</v>
      </c>
      <c r="C38" s="18" t="s">
        <v>1</v>
      </c>
      <c r="D38" s="19">
        <v>500</v>
      </c>
      <c r="E38" s="19">
        <v>83.82</v>
      </c>
      <c r="F38" s="23">
        <f aca="true" t="shared" si="2" ref="F38:F55">D38*E38</f>
        <v>41910</v>
      </c>
    </row>
    <row r="39" spans="1:6" ht="12.75">
      <c r="A39" s="18" t="s">
        <v>452</v>
      </c>
      <c r="B39" s="18" t="s">
        <v>453</v>
      </c>
      <c r="C39" s="18" t="s">
        <v>1</v>
      </c>
      <c r="D39" s="19">
        <v>50</v>
      </c>
      <c r="E39" s="19">
        <v>185</v>
      </c>
      <c r="F39" s="23">
        <f t="shared" si="2"/>
        <v>9250</v>
      </c>
    </row>
    <row r="40" spans="1:6" ht="12.75">
      <c r="A40" s="18" t="s">
        <v>106</v>
      </c>
      <c r="B40" s="18" t="s">
        <v>107</v>
      </c>
      <c r="C40" s="18" t="s">
        <v>1</v>
      </c>
      <c r="D40" s="19">
        <v>458.49</v>
      </c>
      <c r="E40" s="19">
        <v>25.16</v>
      </c>
      <c r="F40" s="20">
        <f t="shared" si="2"/>
        <v>11535.608400000001</v>
      </c>
    </row>
    <row r="41" spans="1:6" ht="12.75">
      <c r="A41" s="18" t="s">
        <v>454</v>
      </c>
      <c r="B41" s="18" t="s">
        <v>455</v>
      </c>
      <c r="C41" s="18" t="s">
        <v>1</v>
      </c>
      <c r="D41" s="19">
        <v>50</v>
      </c>
      <c r="E41" s="19">
        <v>518</v>
      </c>
      <c r="F41" s="23">
        <f t="shared" si="2"/>
        <v>25900</v>
      </c>
    </row>
    <row r="42" spans="1:6" ht="12.75">
      <c r="A42" s="18" t="s">
        <v>456</v>
      </c>
      <c r="B42" s="18" t="s">
        <v>457</v>
      </c>
      <c r="C42" s="18" t="s">
        <v>1</v>
      </c>
      <c r="D42" s="19">
        <v>26.4</v>
      </c>
      <c r="E42" s="19">
        <v>878</v>
      </c>
      <c r="F42" s="23">
        <f t="shared" si="2"/>
        <v>23179.199999999997</v>
      </c>
    </row>
    <row r="43" spans="1:6" ht="12.75">
      <c r="A43" s="18" t="s">
        <v>359</v>
      </c>
      <c r="B43" s="18" t="s">
        <v>360</v>
      </c>
      <c r="C43" s="18" t="s">
        <v>1</v>
      </c>
      <c r="D43" s="19">
        <v>458.49</v>
      </c>
      <c r="E43" s="19">
        <v>52.06</v>
      </c>
      <c r="F43" s="23">
        <f t="shared" si="2"/>
        <v>23868.989400000002</v>
      </c>
    </row>
    <row r="44" spans="1:6" ht="12.75">
      <c r="A44" s="18" t="s">
        <v>110</v>
      </c>
      <c r="B44" s="18" t="s">
        <v>111</v>
      </c>
      <c r="C44" s="18" t="s">
        <v>1</v>
      </c>
      <c r="D44" s="19">
        <v>458.49</v>
      </c>
      <c r="E44" s="19">
        <v>87.46</v>
      </c>
      <c r="F44" s="23">
        <f t="shared" si="2"/>
        <v>40099.5354</v>
      </c>
    </row>
    <row r="45" spans="1:6" ht="12.75">
      <c r="A45" s="18" t="s">
        <v>458</v>
      </c>
      <c r="B45" s="18" t="s">
        <v>459</v>
      </c>
      <c r="C45" s="18" t="s">
        <v>1</v>
      </c>
      <c r="D45" s="19">
        <v>550</v>
      </c>
      <c r="E45" s="19">
        <v>411</v>
      </c>
      <c r="F45" s="23">
        <f t="shared" si="2"/>
        <v>226050</v>
      </c>
    </row>
    <row r="46" spans="1:6" ht="12.75">
      <c r="A46" s="18" t="s">
        <v>462</v>
      </c>
      <c r="B46" s="18" t="s">
        <v>463</v>
      </c>
      <c r="C46" s="18" t="s">
        <v>1</v>
      </c>
      <c r="D46" s="19">
        <v>585.3</v>
      </c>
      <c r="E46" s="19">
        <v>240</v>
      </c>
      <c r="F46" s="23">
        <f t="shared" si="2"/>
        <v>140472</v>
      </c>
    </row>
    <row r="47" spans="1:6" ht="12.75">
      <c r="A47" s="18" t="s">
        <v>460</v>
      </c>
      <c r="B47" s="18" t="s">
        <v>461</v>
      </c>
      <c r="C47" s="18" t="s">
        <v>42</v>
      </c>
      <c r="D47" s="19">
        <v>50</v>
      </c>
      <c r="E47" s="19">
        <v>284</v>
      </c>
      <c r="F47" s="23">
        <f t="shared" si="2"/>
        <v>14200</v>
      </c>
    </row>
    <row r="48" spans="1:6" ht="12.75">
      <c r="A48" s="18" t="s">
        <v>464</v>
      </c>
      <c r="B48" s="18" t="s">
        <v>465</v>
      </c>
      <c r="C48" s="18" t="s">
        <v>42</v>
      </c>
      <c r="D48" s="19">
        <v>100</v>
      </c>
      <c r="E48" s="19">
        <v>395</v>
      </c>
      <c r="F48" s="23">
        <f t="shared" si="2"/>
        <v>39500</v>
      </c>
    </row>
    <row r="49" spans="1:6" ht="12.75">
      <c r="A49" s="18" t="s">
        <v>466</v>
      </c>
      <c r="B49" s="18" t="s">
        <v>467</v>
      </c>
      <c r="C49" s="18" t="s">
        <v>1</v>
      </c>
      <c r="D49" s="19">
        <v>76.4</v>
      </c>
      <c r="E49" s="19">
        <v>20.29</v>
      </c>
      <c r="F49" s="23">
        <f t="shared" si="2"/>
        <v>1550.156</v>
      </c>
    </row>
    <row r="50" spans="1:6" ht="12.75">
      <c r="A50" s="18" t="s">
        <v>468</v>
      </c>
      <c r="B50" s="18" t="s">
        <v>469</v>
      </c>
      <c r="C50" s="18" t="s">
        <v>1</v>
      </c>
      <c r="D50" s="19">
        <v>76.4</v>
      </c>
      <c r="E50" s="19">
        <v>20.63</v>
      </c>
      <c r="F50" s="23">
        <f t="shared" si="2"/>
        <v>1576.132</v>
      </c>
    </row>
    <row r="51" spans="1:6" ht="12.75">
      <c r="A51" s="18" t="s">
        <v>470</v>
      </c>
      <c r="B51" s="18" t="s">
        <v>471</v>
      </c>
      <c r="C51" s="18" t="s">
        <v>1</v>
      </c>
      <c r="D51" s="19">
        <v>76.4</v>
      </c>
      <c r="E51" s="19">
        <v>20.6</v>
      </c>
      <c r="F51" s="23">
        <f t="shared" si="2"/>
        <v>1573.8400000000001</v>
      </c>
    </row>
    <row r="52" spans="1:6" ht="12.75">
      <c r="A52" s="18" t="s">
        <v>370</v>
      </c>
      <c r="B52" s="18" t="s">
        <v>371</v>
      </c>
      <c r="C52" s="18" t="s">
        <v>1</v>
      </c>
      <c r="D52" s="19">
        <v>458.49</v>
      </c>
      <c r="E52" s="19">
        <v>14.59</v>
      </c>
      <c r="F52" s="23">
        <f t="shared" si="2"/>
        <v>6689.3691</v>
      </c>
    </row>
    <row r="53" spans="1:6" ht="12.75">
      <c r="A53" s="18" t="s">
        <v>364</v>
      </c>
      <c r="B53" s="18" t="s">
        <v>365</v>
      </c>
      <c r="C53" s="18" t="s">
        <v>1</v>
      </c>
      <c r="D53" s="19">
        <v>458.49</v>
      </c>
      <c r="E53" s="19">
        <v>10.45</v>
      </c>
      <c r="F53" s="23">
        <f t="shared" si="2"/>
        <v>4791.220499999999</v>
      </c>
    </row>
    <row r="54" spans="1:6" ht="12.75">
      <c r="A54" s="18" t="s">
        <v>366</v>
      </c>
      <c r="B54" s="18" t="s">
        <v>367</v>
      </c>
      <c r="C54" s="18" t="s">
        <v>1</v>
      </c>
      <c r="D54" s="19">
        <v>458.49</v>
      </c>
      <c r="E54" s="19">
        <v>20.8</v>
      </c>
      <c r="F54" s="23">
        <f t="shared" si="2"/>
        <v>9536.592</v>
      </c>
    </row>
    <row r="55" spans="1:6" ht="12.75">
      <c r="A55" s="18" t="s">
        <v>368</v>
      </c>
      <c r="B55" s="18" t="s">
        <v>369</v>
      </c>
      <c r="C55" s="18" t="s">
        <v>1</v>
      </c>
      <c r="D55" s="19">
        <v>458.49</v>
      </c>
      <c r="E55" s="19">
        <v>20.8</v>
      </c>
      <c r="F55" s="23">
        <f t="shared" si="2"/>
        <v>9536.592</v>
      </c>
    </row>
    <row r="56" spans="1:6" ht="12.75">
      <c r="A56" s="5" t="s">
        <v>14</v>
      </c>
      <c r="B56" s="8"/>
      <c r="C56" s="5"/>
      <c r="D56" s="9"/>
      <c r="E56" s="9"/>
      <c r="F56" s="9">
        <f>SUM(F36:F55)</f>
        <v>678577.1673999998</v>
      </c>
    </row>
    <row r="57" spans="1:6" ht="12.75">
      <c r="A57" s="6" t="s">
        <v>15</v>
      </c>
      <c r="B57" s="29"/>
      <c r="C57" s="6" t="s">
        <v>16</v>
      </c>
      <c r="D57" s="7">
        <v>0.06</v>
      </c>
      <c r="E57" s="6"/>
      <c r="F57" s="10">
        <f>F56*D57</f>
        <v>40714.63004399998</v>
      </c>
    </row>
    <row r="58" spans="1:6" ht="12.75">
      <c r="A58" s="8" t="s">
        <v>6</v>
      </c>
      <c r="B58" s="8"/>
      <c r="C58" t="s">
        <v>1</v>
      </c>
      <c r="D58" s="5">
        <v>500</v>
      </c>
      <c r="E58" s="5"/>
      <c r="F58" s="9">
        <f>SUM(F56:F57)</f>
        <v>719291.7974439998</v>
      </c>
    </row>
    <row r="59" spans="1:6" ht="12.75">
      <c r="A59" s="11" t="s">
        <v>17</v>
      </c>
      <c r="B59" s="11"/>
      <c r="C59" s="12" t="s">
        <v>1</v>
      </c>
      <c r="D59" s="12">
        <v>1</v>
      </c>
      <c r="E59" s="13">
        <f>F58/D58</f>
        <v>1438.5835948879997</v>
      </c>
      <c r="F59" s="12"/>
    </row>
    <row r="61" spans="1:6" ht="12.75">
      <c r="A61" s="1" t="s">
        <v>485</v>
      </c>
      <c r="B61" s="27" t="s">
        <v>486</v>
      </c>
      <c r="C61" s="1"/>
      <c r="D61" s="1"/>
      <c r="E61" s="1"/>
      <c r="F61" s="1"/>
    </row>
    <row r="62" spans="1:6" ht="12.75">
      <c r="A62" t="s">
        <v>487</v>
      </c>
      <c r="B62" s="27"/>
      <c r="C62" s="1"/>
      <c r="D62" s="1"/>
      <c r="E62" s="1"/>
      <c r="F62" s="1"/>
    </row>
    <row r="63" spans="1:6" ht="12.75">
      <c r="A63" s="3" t="s">
        <v>2</v>
      </c>
      <c r="B63" s="28" t="s">
        <v>3</v>
      </c>
      <c r="C63" s="3" t="s">
        <v>4</v>
      </c>
      <c r="D63" s="3" t="s">
        <v>5</v>
      </c>
      <c r="E63" s="3" t="s">
        <v>12</v>
      </c>
      <c r="F63" s="3" t="s">
        <v>13</v>
      </c>
    </row>
    <row r="64" spans="1:6" ht="12.75">
      <c r="A64" s="30" t="s">
        <v>488</v>
      </c>
      <c r="B64" s="30" t="s">
        <v>489</v>
      </c>
      <c r="C64" s="30" t="s">
        <v>1</v>
      </c>
      <c r="D64" s="30">
        <v>717.97</v>
      </c>
      <c r="E64" s="30">
        <v>354</v>
      </c>
      <c r="F64" s="23">
        <f>D64*E64</f>
        <v>254161.38</v>
      </c>
    </row>
    <row r="65" spans="1:6" ht="12.75">
      <c r="A65" s="30" t="s">
        <v>490</v>
      </c>
      <c r="B65" s="30" t="s">
        <v>491</v>
      </c>
      <c r="C65" s="30" t="s">
        <v>42</v>
      </c>
      <c r="D65" s="30">
        <v>50</v>
      </c>
      <c r="E65" s="30">
        <v>373</v>
      </c>
      <c r="F65" s="23">
        <f>D65*E65</f>
        <v>18650</v>
      </c>
    </row>
    <row r="66" spans="1:6" ht="12.75">
      <c r="A66" s="18" t="s">
        <v>446</v>
      </c>
      <c r="B66" s="18" t="s">
        <v>447</v>
      </c>
      <c r="C66" s="18" t="s">
        <v>42</v>
      </c>
      <c r="D66" s="19">
        <v>3948.86</v>
      </c>
      <c r="E66" s="19">
        <v>29.27</v>
      </c>
      <c r="F66" s="23">
        <f>D66*E66</f>
        <v>115583.13220000001</v>
      </c>
    </row>
    <row r="67" spans="1:6" ht="12.75">
      <c r="A67" s="18" t="s">
        <v>448</v>
      </c>
      <c r="B67" s="18" t="s">
        <v>449</v>
      </c>
      <c r="C67" s="18" t="s">
        <v>34</v>
      </c>
      <c r="D67" s="19">
        <v>55</v>
      </c>
      <c r="E67" s="19">
        <v>121</v>
      </c>
      <c r="F67" s="23">
        <f aca="true" t="shared" si="3" ref="F67:F77">D67*E67</f>
        <v>6655</v>
      </c>
    </row>
    <row r="68" spans="1:6" ht="12.75">
      <c r="A68" s="18" t="s">
        <v>450</v>
      </c>
      <c r="B68" s="18" t="s">
        <v>451</v>
      </c>
      <c r="C68" s="18" t="s">
        <v>1</v>
      </c>
      <c r="D68" s="19">
        <v>500</v>
      </c>
      <c r="E68" s="19">
        <v>83.82</v>
      </c>
      <c r="F68" s="23">
        <f t="shared" si="3"/>
        <v>41910</v>
      </c>
    </row>
    <row r="69" spans="1:6" ht="12.75">
      <c r="A69" s="18" t="s">
        <v>452</v>
      </c>
      <c r="B69" s="18" t="s">
        <v>453</v>
      </c>
      <c r="C69" s="18" t="s">
        <v>1</v>
      </c>
      <c r="D69" s="19">
        <v>50</v>
      </c>
      <c r="E69" s="19">
        <v>185</v>
      </c>
      <c r="F69" s="23">
        <f t="shared" si="3"/>
        <v>9250</v>
      </c>
    </row>
    <row r="70" spans="1:6" ht="12.75">
      <c r="A70" s="18" t="s">
        <v>106</v>
      </c>
      <c r="B70" s="18" t="s">
        <v>107</v>
      </c>
      <c r="C70" s="18" t="s">
        <v>1</v>
      </c>
      <c r="D70" s="19">
        <v>458.49</v>
      </c>
      <c r="E70" s="19">
        <v>25.16</v>
      </c>
      <c r="F70" s="23">
        <f t="shared" si="3"/>
        <v>11535.608400000001</v>
      </c>
    </row>
    <row r="71" spans="1:6" ht="12.75">
      <c r="A71" s="18" t="s">
        <v>492</v>
      </c>
      <c r="B71" s="18" t="s">
        <v>493</v>
      </c>
      <c r="C71" s="18" t="s">
        <v>1</v>
      </c>
      <c r="D71" s="19">
        <v>789.77</v>
      </c>
      <c r="E71" s="19">
        <v>72.09</v>
      </c>
      <c r="F71" s="23">
        <f t="shared" si="3"/>
        <v>56934.5193</v>
      </c>
    </row>
    <row r="72" spans="1:6" ht="12.75">
      <c r="A72" s="18" t="s">
        <v>454</v>
      </c>
      <c r="B72" s="18" t="s">
        <v>455</v>
      </c>
      <c r="C72" s="18" t="s">
        <v>1</v>
      </c>
      <c r="D72" s="19">
        <v>50</v>
      </c>
      <c r="E72" s="19">
        <v>518</v>
      </c>
      <c r="F72" s="23">
        <f t="shared" si="3"/>
        <v>25900</v>
      </c>
    </row>
    <row r="73" spans="1:6" ht="12.75">
      <c r="A73" s="18" t="s">
        <v>456</v>
      </c>
      <c r="B73" s="18" t="s">
        <v>457</v>
      </c>
      <c r="C73" s="18" t="s">
        <v>1</v>
      </c>
      <c r="D73" s="19">
        <v>26.4</v>
      </c>
      <c r="E73" s="19">
        <v>878</v>
      </c>
      <c r="F73" s="23">
        <f t="shared" si="3"/>
        <v>23179.199999999997</v>
      </c>
    </row>
    <row r="74" spans="1:6" ht="12.75">
      <c r="A74" s="18" t="s">
        <v>359</v>
      </c>
      <c r="B74" s="18" t="s">
        <v>360</v>
      </c>
      <c r="C74" s="18" t="s">
        <v>1</v>
      </c>
      <c r="D74" s="19">
        <v>458.49</v>
      </c>
      <c r="E74" s="19">
        <v>52.06</v>
      </c>
      <c r="F74" s="23">
        <f t="shared" si="3"/>
        <v>23868.989400000002</v>
      </c>
    </row>
    <row r="75" spans="1:6" ht="12.75">
      <c r="A75" s="18" t="s">
        <v>110</v>
      </c>
      <c r="B75" s="18" t="s">
        <v>111</v>
      </c>
      <c r="C75" s="18" t="s">
        <v>1</v>
      </c>
      <c r="D75" s="19">
        <v>458.49</v>
      </c>
      <c r="E75" s="19">
        <v>87.46</v>
      </c>
      <c r="F75" s="23">
        <f t="shared" si="3"/>
        <v>40099.5354</v>
      </c>
    </row>
    <row r="76" spans="1:6" ht="12.75">
      <c r="A76" s="18" t="s">
        <v>494</v>
      </c>
      <c r="B76" s="18" t="s">
        <v>495</v>
      </c>
      <c r="C76" s="18" t="s">
        <v>1</v>
      </c>
      <c r="D76" s="19">
        <v>550</v>
      </c>
      <c r="E76" s="19">
        <v>510</v>
      </c>
      <c r="F76" s="23">
        <f t="shared" si="3"/>
        <v>280500</v>
      </c>
    </row>
    <row r="77" spans="1:6" ht="12.75">
      <c r="A77" s="18" t="s">
        <v>464</v>
      </c>
      <c r="B77" s="18" t="s">
        <v>465</v>
      </c>
      <c r="C77" s="18" t="s">
        <v>42</v>
      </c>
      <c r="D77" s="19">
        <v>100</v>
      </c>
      <c r="E77" s="19">
        <v>395</v>
      </c>
      <c r="F77" s="23">
        <f t="shared" si="3"/>
        <v>39500</v>
      </c>
    </row>
    <row r="78" spans="1:6" ht="12.75">
      <c r="A78" s="18" t="s">
        <v>466</v>
      </c>
      <c r="B78" s="18" t="s">
        <v>467</v>
      </c>
      <c r="C78" s="18" t="s">
        <v>1</v>
      </c>
      <c r="D78" s="19">
        <v>76.4</v>
      </c>
      <c r="E78" s="19">
        <v>20.29</v>
      </c>
      <c r="F78" s="23">
        <f aca="true" t="shared" si="4" ref="F78:F84">D78*E78</f>
        <v>1550.156</v>
      </c>
    </row>
    <row r="79" spans="1:6" ht="12.75">
      <c r="A79" s="18" t="s">
        <v>468</v>
      </c>
      <c r="B79" s="18" t="s">
        <v>469</v>
      </c>
      <c r="C79" s="18" t="s">
        <v>1</v>
      </c>
      <c r="D79" s="19">
        <v>76.4</v>
      </c>
      <c r="E79" s="19">
        <v>20.63</v>
      </c>
      <c r="F79" s="23">
        <f t="shared" si="4"/>
        <v>1576.132</v>
      </c>
    </row>
    <row r="80" spans="1:6" ht="12.75">
      <c r="A80" s="18" t="s">
        <v>470</v>
      </c>
      <c r="B80" s="18" t="s">
        <v>471</v>
      </c>
      <c r="C80" s="18" t="s">
        <v>1</v>
      </c>
      <c r="D80" s="19">
        <v>76.4</v>
      </c>
      <c r="E80" s="19">
        <v>20.6</v>
      </c>
      <c r="F80" s="23">
        <f t="shared" si="4"/>
        <v>1573.8400000000001</v>
      </c>
    </row>
    <row r="81" spans="1:6" ht="12.75">
      <c r="A81" s="18" t="s">
        <v>370</v>
      </c>
      <c r="B81" s="18" t="s">
        <v>371</v>
      </c>
      <c r="C81" s="18" t="s">
        <v>1</v>
      </c>
      <c r="D81" s="19">
        <v>458.49</v>
      </c>
      <c r="E81" s="19">
        <v>14.59</v>
      </c>
      <c r="F81" s="23">
        <f t="shared" si="4"/>
        <v>6689.3691</v>
      </c>
    </row>
    <row r="82" spans="1:6" ht="12.75">
      <c r="A82" s="18" t="s">
        <v>364</v>
      </c>
      <c r="B82" s="18" t="s">
        <v>365</v>
      </c>
      <c r="C82" s="18" t="s">
        <v>1</v>
      </c>
      <c r="D82" s="19">
        <v>458.49</v>
      </c>
      <c r="E82" s="19">
        <v>10.45</v>
      </c>
      <c r="F82" s="23">
        <f t="shared" si="4"/>
        <v>4791.220499999999</v>
      </c>
    </row>
    <row r="83" spans="1:6" ht="12.75">
      <c r="A83" s="18" t="s">
        <v>366</v>
      </c>
      <c r="B83" s="18" t="s">
        <v>367</v>
      </c>
      <c r="C83" s="18" t="s">
        <v>1</v>
      </c>
      <c r="D83" s="19">
        <v>458.49</v>
      </c>
      <c r="E83" s="19">
        <v>20.8</v>
      </c>
      <c r="F83" s="23">
        <f t="shared" si="4"/>
        <v>9536.592</v>
      </c>
    </row>
    <row r="84" spans="1:6" ht="12.75">
      <c r="A84" s="18" t="s">
        <v>368</v>
      </c>
      <c r="B84" s="18" t="s">
        <v>369</v>
      </c>
      <c r="C84" s="18" t="s">
        <v>1</v>
      </c>
      <c r="D84" s="19">
        <v>458.49</v>
      </c>
      <c r="E84" s="19">
        <v>20.8</v>
      </c>
      <c r="F84" s="23">
        <f t="shared" si="4"/>
        <v>9536.592</v>
      </c>
    </row>
    <row r="85" spans="1:6" ht="12.75">
      <c r="A85" s="5" t="s">
        <v>14</v>
      </c>
      <c r="B85" s="8"/>
      <c r="C85" s="5"/>
      <c r="D85" s="9"/>
      <c r="E85" s="9"/>
      <c r="F85" s="9">
        <f>SUM(F64:F84)</f>
        <v>982981.2662999999</v>
      </c>
    </row>
    <row r="86" spans="1:6" ht="12.75">
      <c r="A86" s="6" t="s">
        <v>15</v>
      </c>
      <c r="B86" s="29"/>
      <c r="C86" s="6" t="s">
        <v>16</v>
      </c>
      <c r="D86" s="7">
        <v>0.06</v>
      </c>
      <c r="E86" s="6"/>
      <c r="F86" s="10">
        <f>F85*D86</f>
        <v>58978.87597799999</v>
      </c>
    </row>
    <row r="87" spans="1:6" ht="12.75">
      <c r="A87" s="8" t="s">
        <v>6</v>
      </c>
      <c r="B87" s="8"/>
      <c r="C87" t="s">
        <v>1</v>
      </c>
      <c r="D87" s="5">
        <v>500</v>
      </c>
      <c r="E87" s="5"/>
      <c r="F87" s="9">
        <f>SUM(F85:F86)</f>
        <v>1041960.1422779999</v>
      </c>
    </row>
    <row r="88" spans="1:6" ht="12.75">
      <c r="A88" s="11" t="s">
        <v>17</v>
      </c>
      <c r="B88" s="11"/>
      <c r="C88" s="12" t="s">
        <v>1</v>
      </c>
      <c r="D88" s="12">
        <v>1</v>
      </c>
      <c r="E88" s="13">
        <f>F87/D87</f>
        <v>2083.920284556</v>
      </c>
      <c r="F88" s="12"/>
    </row>
    <row r="90" spans="1:6" ht="12.75">
      <c r="A90" s="1" t="s">
        <v>496</v>
      </c>
      <c r="B90" s="27" t="s">
        <v>497</v>
      </c>
      <c r="C90" s="1"/>
      <c r="D90" s="1"/>
      <c r="E90" s="1"/>
      <c r="F90" s="1"/>
    </row>
    <row r="91" spans="1:6" ht="12.75">
      <c r="A91" t="s">
        <v>10</v>
      </c>
      <c r="B91" s="27"/>
      <c r="C91" s="1"/>
      <c r="D91" s="1"/>
      <c r="E91" s="1"/>
      <c r="F91" s="1"/>
    </row>
    <row r="92" spans="1:6" ht="12.75">
      <c r="A92" s="3" t="s">
        <v>2</v>
      </c>
      <c r="B92" s="28" t="s">
        <v>3</v>
      </c>
      <c r="C92" s="3" t="s">
        <v>4</v>
      </c>
      <c r="D92" s="3" t="s">
        <v>5</v>
      </c>
      <c r="E92" s="3" t="s">
        <v>12</v>
      </c>
      <c r="F92" s="3" t="s">
        <v>13</v>
      </c>
    </row>
    <row r="93" spans="1:6" ht="12.75">
      <c r="A93" s="18" t="s">
        <v>498</v>
      </c>
      <c r="B93" s="18" t="s">
        <v>499</v>
      </c>
      <c r="C93" s="18" t="s">
        <v>42</v>
      </c>
      <c r="D93" s="19">
        <v>632.67</v>
      </c>
      <c r="E93" s="19">
        <v>116</v>
      </c>
      <c r="F93" s="23">
        <f aca="true" t="shared" si="5" ref="F93:F103">D93*E93</f>
        <v>73389.72</v>
      </c>
    </row>
    <row r="94" spans="1:6" ht="12.75">
      <c r="A94" s="18" t="s">
        <v>454</v>
      </c>
      <c r="B94" s="18" t="s">
        <v>455</v>
      </c>
      <c r="C94" s="18" t="s">
        <v>1</v>
      </c>
      <c r="D94" s="19">
        <v>50</v>
      </c>
      <c r="E94" s="19">
        <v>518</v>
      </c>
      <c r="F94" s="23">
        <f t="shared" si="5"/>
        <v>25900</v>
      </c>
    </row>
    <row r="95" spans="1:6" ht="12.75">
      <c r="A95" s="18" t="s">
        <v>456</v>
      </c>
      <c r="B95" s="18" t="s">
        <v>457</v>
      </c>
      <c r="C95" s="18" t="s">
        <v>1</v>
      </c>
      <c r="D95" s="19">
        <v>20.79</v>
      </c>
      <c r="E95" s="19">
        <v>898</v>
      </c>
      <c r="F95" s="23">
        <f t="shared" si="5"/>
        <v>18669.42</v>
      </c>
    </row>
    <row r="96" spans="1:6" ht="12.75">
      <c r="A96" s="18" t="s">
        <v>500</v>
      </c>
      <c r="B96" s="18" t="s">
        <v>501</v>
      </c>
      <c r="C96" s="18" t="s">
        <v>1</v>
      </c>
      <c r="D96" s="19">
        <v>569.4</v>
      </c>
      <c r="E96" s="19">
        <v>191</v>
      </c>
      <c r="F96" s="23">
        <f t="shared" si="5"/>
        <v>108755.4</v>
      </c>
    </row>
    <row r="97" spans="1:6" ht="12.75">
      <c r="A97" s="18" t="s">
        <v>460</v>
      </c>
      <c r="B97" s="18" t="s">
        <v>461</v>
      </c>
      <c r="C97" s="18" t="s">
        <v>42</v>
      </c>
      <c r="D97" s="19">
        <v>32.25</v>
      </c>
      <c r="E97" s="19">
        <v>292</v>
      </c>
      <c r="F97" s="23">
        <f t="shared" si="5"/>
        <v>9417</v>
      </c>
    </row>
    <row r="98" spans="1:6" ht="12.75">
      <c r="A98" s="18" t="s">
        <v>464</v>
      </c>
      <c r="B98" s="18" t="s">
        <v>465</v>
      </c>
      <c r="C98" s="18" t="s">
        <v>42</v>
      </c>
      <c r="D98" s="19">
        <v>62.5</v>
      </c>
      <c r="E98" s="19">
        <v>410</v>
      </c>
      <c r="F98" s="23">
        <f t="shared" si="5"/>
        <v>25625</v>
      </c>
    </row>
    <row r="99" spans="1:6" ht="12.75">
      <c r="A99" s="18" t="s">
        <v>155</v>
      </c>
      <c r="B99" s="18" t="s">
        <v>156</v>
      </c>
      <c r="C99" s="18" t="s">
        <v>157</v>
      </c>
      <c r="D99" s="19">
        <v>4.6</v>
      </c>
      <c r="E99" s="19">
        <v>38500</v>
      </c>
      <c r="F99" s="23">
        <f t="shared" si="5"/>
        <v>177100</v>
      </c>
    </row>
    <row r="100" spans="1:6" ht="12.75">
      <c r="A100" s="18" t="s">
        <v>843</v>
      </c>
      <c r="B100" s="18" t="s">
        <v>844</v>
      </c>
      <c r="C100" s="18" t="s">
        <v>1</v>
      </c>
      <c r="D100" s="19">
        <v>250.71</v>
      </c>
      <c r="E100" s="19">
        <v>160</v>
      </c>
      <c r="F100" s="23">
        <f t="shared" si="5"/>
        <v>40113.6</v>
      </c>
    </row>
    <row r="101" spans="1:6" ht="12.75">
      <c r="A101" s="18" t="s">
        <v>466</v>
      </c>
      <c r="B101" s="18" t="s">
        <v>467</v>
      </c>
      <c r="C101" s="18" t="s">
        <v>1</v>
      </c>
      <c r="D101" s="19">
        <v>70.49</v>
      </c>
      <c r="E101" s="19">
        <v>20.42</v>
      </c>
      <c r="F101" s="23">
        <f t="shared" si="5"/>
        <v>1439.4058</v>
      </c>
    </row>
    <row r="102" spans="1:6" ht="12.75">
      <c r="A102" s="18" t="s">
        <v>468</v>
      </c>
      <c r="B102" s="18" t="s">
        <v>469</v>
      </c>
      <c r="C102" s="18" t="s">
        <v>1</v>
      </c>
      <c r="D102" s="19">
        <v>70.49</v>
      </c>
      <c r="E102" s="19">
        <v>20.76</v>
      </c>
      <c r="F102" s="23">
        <f t="shared" si="5"/>
        <v>1463.3724</v>
      </c>
    </row>
    <row r="103" spans="1:6" ht="12.75">
      <c r="A103" s="18" t="s">
        <v>470</v>
      </c>
      <c r="B103" s="18" t="s">
        <v>471</v>
      </c>
      <c r="C103" s="18" t="s">
        <v>1</v>
      </c>
      <c r="D103" s="19">
        <v>70.49</v>
      </c>
      <c r="E103" s="19">
        <v>20.73</v>
      </c>
      <c r="F103" s="23">
        <f t="shared" si="5"/>
        <v>1461.2576999999999</v>
      </c>
    </row>
    <row r="104" spans="1:6" ht="12.75">
      <c r="A104" s="5" t="s">
        <v>14</v>
      </c>
      <c r="B104" s="8"/>
      <c r="C104" s="5"/>
      <c r="D104" s="9"/>
      <c r="E104" s="9"/>
      <c r="F104" s="9">
        <f>SUM(F93:F103)</f>
        <v>483334.1759</v>
      </c>
    </row>
    <row r="105" spans="1:6" ht="12.75">
      <c r="A105" s="6" t="s">
        <v>15</v>
      </c>
      <c r="B105" s="29"/>
      <c r="C105" s="6" t="s">
        <v>16</v>
      </c>
      <c r="D105" s="7">
        <v>0.06</v>
      </c>
      <c r="E105" s="6"/>
      <c r="F105" s="10">
        <f>F104*D105</f>
        <v>29000.050553999998</v>
      </c>
    </row>
    <row r="106" spans="1:6" ht="12.75">
      <c r="A106" s="8" t="s">
        <v>6</v>
      </c>
      <c r="B106" s="8"/>
      <c r="C106" t="s">
        <v>1</v>
      </c>
      <c r="D106" s="5">
        <v>500</v>
      </c>
      <c r="E106" s="5"/>
      <c r="F106" s="9">
        <f>SUM(F104:F105)</f>
        <v>512334.226454</v>
      </c>
    </row>
    <row r="107" spans="1:6" ht="12.75">
      <c r="A107" s="11" t="s">
        <v>17</v>
      </c>
      <c r="B107" s="11"/>
      <c r="C107" s="12" t="s">
        <v>1</v>
      </c>
      <c r="D107" s="12">
        <v>1</v>
      </c>
      <c r="E107" s="13">
        <f>F106/D106</f>
        <v>1024.668452908</v>
      </c>
      <c r="F107" s="12"/>
    </row>
    <row r="109" spans="1:6" ht="12.75">
      <c r="A109" s="1" t="s">
        <v>502</v>
      </c>
      <c r="B109" s="27" t="s">
        <v>503</v>
      </c>
      <c r="C109" s="1"/>
      <c r="D109" s="1"/>
      <c r="E109" s="1"/>
      <c r="F109" s="1"/>
    </row>
    <row r="110" spans="1:6" ht="12.75">
      <c r="A110" t="s">
        <v>10</v>
      </c>
      <c r="B110" s="27"/>
      <c r="C110" s="1"/>
      <c r="D110" s="1"/>
      <c r="E110" s="1"/>
      <c r="F110" s="1"/>
    </row>
    <row r="111" spans="1:6" ht="12.75">
      <c r="A111" s="3" t="s">
        <v>2</v>
      </c>
      <c r="B111" s="28" t="s">
        <v>3</v>
      </c>
      <c r="C111" s="3" t="s">
        <v>4</v>
      </c>
      <c r="D111" s="3" t="s">
        <v>5</v>
      </c>
      <c r="E111" s="3" t="s">
        <v>12</v>
      </c>
      <c r="F111" s="3" t="s">
        <v>13</v>
      </c>
    </row>
    <row r="112" spans="1:6" ht="12.75">
      <c r="A112" s="18" t="s">
        <v>395</v>
      </c>
      <c r="B112" s="18" t="s">
        <v>396</v>
      </c>
      <c r="C112" s="18" t="s">
        <v>1</v>
      </c>
      <c r="D112" s="19">
        <v>302</v>
      </c>
      <c r="E112" s="19">
        <v>580</v>
      </c>
      <c r="F112" s="23">
        <f aca="true" t="shared" si="6" ref="F112:F125">D112*E112</f>
        <v>175160</v>
      </c>
    </row>
    <row r="113" spans="1:6" ht="12.75">
      <c r="A113" s="18" t="s">
        <v>504</v>
      </c>
      <c r="B113" s="18" t="s">
        <v>505</v>
      </c>
      <c r="C113" s="18" t="s">
        <v>1</v>
      </c>
      <c r="D113" s="19">
        <v>163</v>
      </c>
      <c r="E113" s="19">
        <v>276</v>
      </c>
      <c r="F113" s="23">
        <f t="shared" si="6"/>
        <v>44988</v>
      </c>
    </row>
    <row r="114" spans="1:6" ht="12.75">
      <c r="A114" s="18" t="s">
        <v>506</v>
      </c>
      <c r="B114" s="18" t="s">
        <v>507</v>
      </c>
      <c r="C114" s="18" t="s">
        <v>61</v>
      </c>
      <c r="D114" s="19">
        <v>35</v>
      </c>
      <c r="E114" s="19">
        <v>5400</v>
      </c>
      <c r="F114" s="23">
        <f t="shared" si="6"/>
        <v>189000</v>
      </c>
    </row>
    <row r="115" spans="1:6" ht="12.75">
      <c r="A115" s="18" t="s">
        <v>508</v>
      </c>
      <c r="B115" s="18" t="s">
        <v>509</v>
      </c>
      <c r="C115" s="18" t="s">
        <v>1</v>
      </c>
      <c r="D115" s="19">
        <v>465</v>
      </c>
      <c r="E115" s="19">
        <v>258</v>
      </c>
      <c r="F115" s="23">
        <f t="shared" si="6"/>
        <v>119970</v>
      </c>
    </row>
    <row r="116" spans="1:6" ht="12.75">
      <c r="A116" s="18" t="s">
        <v>464</v>
      </c>
      <c r="B116" s="18" t="s">
        <v>465</v>
      </c>
      <c r="C116" s="18" t="s">
        <v>42</v>
      </c>
      <c r="D116" s="19">
        <v>62.5</v>
      </c>
      <c r="E116" s="19">
        <v>410</v>
      </c>
      <c r="F116" s="23">
        <f t="shared" si="6"/>
        <v>25625</v>
      </c>
    </row>
    <row r="117" spans="1:6" ht="12.75">
      <c r="A117" s="18" t="s">
        <v>481</v>
      </c>
      <c r="B117" s="18" t="s">
        <v>482</v>
      </c>
      <c r="C117" s="18" t="s">
        <v>42</v>
      </c>
      <c r="D117" s="19">
        <v>62.5</v>
      </c>
      <c r="E117" s="19">
        <v>80.96</v>
      </c>
      <c r="F117" s="23">
        <f t="shared" si="6"/>
        <v>5060</v>
      </c>
    </row>
    <row r="118" spans="1:6" ht="12.75">
      <c r="A118" s="18" t="s">
        <v>510</v>
      </c>
      <c r="B118" s="18" t="s">
        <v>511</v>
      </c>
      <c r="C118" s="18" t="s">
        <v>42</v>
      </c>
      <c r="D118" s="19">
        <v>32</v>
      </c>
      <c r="E118" s="19">
        <v>182</v>
      </c>
      <c r="F118" s="23">
        <f t="shared" si="6"/>
        <v>5824</v>
      </c>
    </row>
    <row r="119" spans="1:6" ht="12.75">
      <c r="A119" s="18" t="s">
        <v>512</v>
      </c>
      <c r="B119" s="18" t="s">
        <v>513</v>
      </c>
      <c r="C119" s="18" t="s">
        <v>1</v>
      </c>
      <c r="D119" s="19">
        <v>35</v>
      </c>
      <c r="E119" s="19">
        <v>21.04</v>
      </c>
      <c r="F119" s="23">
        <f t="shared" si="6"/>
        <v>736.4</v>
      </c>
    </row>
    <row r="120" spans="1:6" ht="12.75">
      <c r="A120" s="18" t="s">
        <v>514</v>
      </c>
      <c r="B120" s="18" t="s">
        <v>515</v>
      </c>
      <c r="C120" s="18" t="s">
        <v>1</v>
      </c>
      <c r="D120" s="19">
        <v>35</v>
      </c>
      <c r="E120" s="19">
        <v>49.64</v>
      </c>
      <c r="F120" s="23">
        <f t="shared" si="6"/>
        <v>1737.4</v>
      </c>
    </row>
    <row r="121" spans="1:6" ht="12.75">
      <c r="A121" s="18" t="s">
        <v>516</v>
      </c>
      <c r="B121" s="18" t="s">
        <v>517</v>
      </c>
      <c r="C121" s="18" t="s">
        <v>1</v>
      </c>
      <c r="D121" s="19">
        <v>70</v>
      </c>
      <c r="E121" s="19">
        <v>46.15</v>
      </c>
      <c r="F121" s="23">
        <f t="shared" si="6"/>
        <v>3230.5</v>
      </c>
    </row>
    <row r="122" spans="1:6" ht="12.75">
      <c r="A122" s="18" t="s">
        <v>411</v>
      </c>
      <c r="B122" s="18" t="s">
        <v>412</v>
      </c>
      <c r="C122" s="18" t="s">
        <v>1</v>
      </c>
      <c r="D122" s="19">
        <v>465</v>
      </c>
      <c r="E122" s="19">
        <v>13.24</v>
      </c>
      <c r="F122" s="23">
        <f t="shared" si="6"/>
        <v>6156.6</v>
      </c>
    </row>
    <row r="123" spans="1:6" ht="12.75">
      <c r="A123" s="18" t="s">
        <v>391</v>
      </c>
      <c r="B123" s="18" t="s">
        <v>392</v>
      </c>
      <c r="C123" s="18" t="s">
        <v>1</v>
      </c>
      <c r="D123" s="19">
        <v>465</v>
      </c>
      <c r="E123" s="19">
        <v>9.41</v>
      </c>
      <c r="F123" s="23">
        <f t="shared" si="6"/>
        <v>4375.65</v>
      </c>
    </row>
    <row r="124" spans="1:6" ht="12.75">
      <c r="A124" s="18" t="s">
        <v>413</v>
      </c>
      <c r="B124" s="18" t="s">
        <v>414</v>
      </c>
      <c r="C124" s="18" t="s">
        <v>1</v>
      </c>
      <c r="D124" s="19">
        <v>465</v>
      </c>
      <c r="E124" s="19">
        <v>20.25</v>
      </c>
      <c r="F124" s="23">
        <f t="shared" si="6"/>
        <v>9416.25</v>
      </c>
    </row>
    <row r="125" spans="1:6" ht="12.75">
      <c r="A125" s="18" t="s">
        <v>518</v>
      </c>
      <c r="B125" s="18" t="s">
        <v>519</v>
      </c>
      <c r="C125" s="18" t="s">
        <v>1</v>
      </c>
      <c r="D125" s="19">
        <v>465</v>
      </c>
      <c r="E125" s="19">
        <v>20.25</v>
      </c>
      <c r="F125" s="23">
        <f t="shared" si="6"/>
        <v>9416.25</v>
      </c>
    </row>
    <row r="126" spans="1:6" ht="12.75">
      <c r="A126" s="5" t="s">
        <v>14</v>
      </c>
      <c r="B126" s="8"/>
      <c r="C126" s="5"/>
      <c r="D126" s="9"/>
      <c r="E126" s="9"/>
      <c r="F126" s="9">
        <f>SUM(F112:F125)</f>
        <v>600696.05</v>
      </c>
    </row>
    <row r="127" spans="1:6" ht="12.75">
      <c r="A127" s="6" t="s">
        <v>15</v>
      </c>
      <c r="B127" s="29"/>
      <c r="C127" s="6" t="s">
        <v>16</v>
      </c>
      <c r="D127" s="7">
        <v>0.06</v>
      </c>
      <c r="E127" s="6"/>
      <c r="F127" s="10">
        <f>F126*D127</f>
        <v>36041.763</v>
      </c>
    </row>
    <row r="128" spans="1:6" ht="12.75">
      <c r="A128" s="8" t="s">
        <v>6</v>
      </c>
      <c r="B128" s="8"/>
      <c r="C128" t="s">
        <v>1</v>
      </c>
      <c r="D128" s="5">
        <v>500</v>
      </c>
      <c r="E128" s="5"/>
      <c r="F128" s="9">
        <f>SUM(F126:F127)</f>
        <v>636737.8130000001</v>
      </c>
    </row>
    <row r="129" spans="1:6" ht="12.75">
      <c r="A129" s="11" t="s">
        <v>17</v>
      </c>
      <c r="B129" s="11"/>
      <c r="C129" s="12" t="s">
        <v>1</v>
      </c>
      <c r="D129" s="12">
        <v>1</v>
      </c>
      <c r="E129" s="13">
        <f>F128/D128</f>
        <v>1273.4756260000001</v>
      </c>
      <c r="F129" s="12"/>
    </row>
    <row r="131" spans="1:6" ht="12.75">
      <c r="A131" s="1" t="s">
        <v>520</v>
      </c>
      <c r="B131" s="27" t="s">
        <v>521</v>
      </c>
      <c r="C131" s="1"/>
      <c r="D131" s="1"/>
      <c r="E131" s="1"/>
      <c r="F131" s="1"/>
    </row>
    <row r="132" spans="1:6" ht="12.75">
      <c r="A132" t="s">
        <v>10</v>
      </c>
      <c r="B132" s="27"/>
      <c r="C132" s="1"/>
      <c r="D132" s="1"/>
      <c r="E132" s="1"/>
      <c r="F132" s="1"/>
    </row>
    <row r="133" spans="1:6" ht="12.75">
      <c r="A133" s="3" t="s">
        <v>2</v>
      </c>
      <c r="B133" s="28" t="s">
        <v>3</v>
      </c>
      <c r="C133" s="3" t="s">
        <v>4</v>
      </c>
      <c r="D133" s="3" t="s">
        <v>5</v>
      </c>
      <c r="E133" s="3" t="s">
        <v>12</v>
      </c>
      <c r="F133" s="3" t="s">
        <v>13</v>
      </c>
    </row>
    <row r="134" spans="1:6" ht="12.75">
      <c r="A134" s="18" t="s">
        <v>522</v>
      </c>
      <c r="B134" s="18" t="s">
        <v>523</v>
      </c>
      <c r="C134" s="18" t="s">
        <v>42</v>
      </c>
      <c r="D134" s="19">
        <v>500</v>
      </c>
      <c r="E134" s="19">
        <v>536</v>
      </c>
      <c r="F134" s="23">
        <f aca="true" t="shared" si="7" ref="F134:F148">D134*E134</f>
        <v>268000</v>
      </c>
    </row>
    <row r="135" spans="1:6" ht="12.75">
      <c r="A135" s="18" t="s">
        <v>524</v>
      </c>
      <c r="B135" s="18" t="s">
        <v>525</v>
      </c>
      <c r="C135" s="18" t="s">
        <v>42</v>
      </c>
      <c r="D135" s="19">
        <v>93.6</v>
      </c>
      <c r="E135" s="19">
        <v>1760</v>
      </c>
      <c r="F135" s="23">
        <f t="shared" si="7"/>
        <v>164736</v>
      </c>
    </row>
    <row r="136" spans="1:6" ht="12.75">
      <c r="A136" s="18" t="s">
        <v>861</v>
      </c>
      <c r="B136" s="18" t="s">
        <v>862</v>
      </c>
      <c r="C136" s="18" t="s">
        <v>1</v>
      </c>
      <c r="D136" s="19">
        <v>930</v>
      </c>
      <c r="E136" s="19">
        <v>163</v>
      </c>
      <c r="F136" s="23">
        <f t="shared" si="7"/>
        <v>151590</v>
      </c>
    </row>
    <row r="137" spans="1:6" ht="12.75">
      <c r="A137" s="18" t="s">
        <v>526</v>
      </c>
      <c r="B137" s="18" t="s">
        <v>527</v>
      </c>
      <c r="C137" s="18" t="s">
        <v>61</v>
      </c>
      <c r="D137" s="19">
        <v>18</v>
      </c>
      <c r="E137" s="19">
        <v>9420</v>
      </c>
      <c r="F137" s="23">
        <f t="shared" si="7"/>
        <v>169560</v>
      </c>
    </row>
    <row r="138" spans="1:6" ht="12.75">
      <c r="A138" s="18" t="s">
        <v>508</v>
      </c>
      <c r="B138" s="18" t="s">
        <v>509</v>
      </c>
      <c r="C138" s="18" t="s">
        <v>1</v>
      </c>
      <c r="D138" s="19">
        <v>465</v>
      </c>
      <c r="E138" s="19">
        <v>258</v>
      </c>
      <c r="F138" s="23">
        <f t="shared" si="7"/>
        <v>119970</v>
      </c>
    </row>
    <row r="139" spans="1:6" ht="12.75">
      <c r="A139" s="18" t="s">
        <v>464</v>
      </c>
      <c r="B139" s="18" t="s">
        <v>465</v>
      </c>
      <c r="C139" s="18" t="s">
        <v>42</v>
      </c>
      <c r="D139" s="19">
        <v>62.5</v>
      </c>
      <c r="E139" s="19">
        <v>410</v>
      </c>
      <c r="F139" s="23">
        <f t="shared" si="7"/>
        <v>25625</v>
      </c>
    </row>
    <row r="140" spans="1:6" ht="12.75">
      <c r="A140" s="18" t="s">
        <v>481</v>
      </c>
      <c r="B140" s="18" t="s">
        <v>482</v>
      </c>
      <c r="C140" s="18" t="s">
        <v>42</v>
      </c>
      <c r="D140" s="19">
        <v>62.5</v>
      </c>
      <c r="E140" s="19">
        <v>80.96</v>
      </c>
      <c r="F140" s="23">
        <f t="shared" si="7"/>
        <v>5060</v>
      </c>
    </row>
    <row r="141" spans="1:6" ht="12.75">
      <c r="A141" s="18" t="s">
        <v>510</v>
      </c>
      <c r="B141" s="18" t="s">
        <v>511</v>
      </c>
      <c r="C141" s="18" t="s">
        <v>42</v>
      </c>
      <c r="D141" s="19">
        <v>32</v>
      </c>
      <c r="E141" s="19">
        <v>182</v>
      </c>
      <c r="F141" s="23">
        <f t="shared" si="7"/>
        <v>5824</v>
      </c>
    </row>
    <row r="142" spans="1:6" ht="12.75">
      <c r="A142" s="18" t="s">
        <v>512</v>
      </c>
      <c r="B142" s="18" t="s">
        <v>513</v>
      </c>
      <c r="C142" s="18" t="s">
        <v>1</v>
      </c>
      <c r="D142" s="19">
        <v>36</v>
      </c>
      <c r="E142" s="19">
        <v>20.98</v>
      </c>
      <c r="F142" s="23">
        <f t="shared" si="7"/>
        <v>755.28</v>
      </c>
    </row>
    <row r="143" spans="1:6" ht="12.75">
      <c r="A143" s="18" t="s">
        <v>514</v>
      </c>
      <c r="B143" s="18" t="s">
        <v>515</v>
      </c>
      <c r="C143" s="18" t="s">
        <v>1</v>
      </c>
      <c r="D143" s="19">
        <v>36</v>
      </c>
      <c r="E143" s="19">
        <v>49.51</v>
      </c>
      <c r="F143" s="23">
        <f t="shared" si="7"/>
        <v>1782.36</v>
      </c>
    </row>
    <row r="144" spans="1:6" ht="12.75">
      <c r="A144" s="18" t="s">
        <v>528</v>
      </c>
      <c r="B144" s="18" t="s">
        <v>529</v>
      </c>
      <c r="C144" s="18" t="s">
        <v>1</v>
      </c>
      <c r="D144" s="19">
        <v>72</v>
      </c>
      <c r="E144" s="19">
        <v>54.21</v>
      </c>
      <c r="F144" s="23">
        <f t="shared" si="7"/>
        <v>3903.12</v>
      </c>
    </row>
    <row r="145" spans="1:6" ht="12.75">
      <c r="A145" s="18" t="s">
        <v>411</v>
      </c>
      <c r="B145" s="18" t="s">
        <v>412</v>
      </c>
      <c r="C145" s="18" t="s">
        <v>1</v>
      </c>
      <c r="D145" s="19">
        <v>465</v>
      </c>
      <c r="E145" s="19">
        <v>13.24</v>
      </c>
      <c r="F145" s="23">
        <f t="shared" si="7"/>
        <v>6156.6</v>
      </c>
    </row>
    <row r="146" spans="1:6" ht="12.75">
      <c r="A146" s="18" t="s">
        <v>391</v>
      </c>
      <c r="B146" s="18" t="s">
        <v>392</v>
      </c>
      <c r="C146" s="18" t="s">
        <v>1</v>
      </c>
      <c r="D146" s="19">
        <v>465</v>
      </c>
      <c r="E146" s="19">
        <v>9.41</v>
      </c>
      <c r="F146" s="23">
        <f t="shared" si="7"/>
        <v>4375.65</v>
      </c>
    </row>
    <row r="147" spans="1:6" ht="12.75">
      <c r="A147" s="18" t="s">
        <v>413</v>
      </c>
      <c r="B147" s="18" t="s">
        <v>414</v>
      </c>
      <c r="C147" s="18" t="s">
        <v>1</v>
      </c>
      <c r="D147" s="19">
        <v>465</v>
      </c>
      <c r="E147" s="19">
        <v>20.25</v>
      </c>
      <c r="F147" s="23">
        <f t="shared" si="7"/>
        <v>9416.25</v>
      </c>
    </row>
    <row r="148" spans="1:6" ht="12.75">
      <c r="A148" s="18" t="s">
        <v>518</v>
      </c>
      <c r="B148" s="18" t="s">
        <v>519</v>
      </c>
      <c r="C148" s="18" t="s">
        <v>1</v>
      </c>
      <c r="D148" s="19">
        <v>465</v>
      </c>
      <c r="E148" s="19">
        <v>20.25</v>
      </c>
      <c r="F148" s="23">
        <f t="shared" si="7"/>
        <v>9416.25</v>
      </c>
    </row>
    <row r="149" spans="1:6" ht="12.75">
      <c r="A149" s="5" t="s">
        <v>14</v>
      </c>
      <c r="B149" s="8"/>
      <c r="C149" s="5"/>
      <c r="D149" s="9"/>
      <c r="E149" s="9"/>
      <c r="F149" s="9">
        <f>SUM(F134:F148)</f>
        <v>946170.51</v>
      </c>
    </row>
    <row r="150" spans="1:6" ht="12.75">
      <c r="A150" s="6" t="s">
        <v>15</v>
      </c>
      <c r="B150" s="29"/>
      <c r="C150" s="6" t="s">
        <v>16</v>
      </c>
      <c r="D150" s="7">
        <v>0.06</v>
      </c>
      <c r="E150" s="6"/>
      <c r="F150" s="10">
        <f>F149*D150</f>
        <v>56770.230599999995</v>
      </c>
    </row>
    <row r="151" spans="1:6" ht="12.75">
      <c r="A151" s="8" t="s">
        <v>6</v>
      </c>
      <c r="B151" s="8"/>
      <c r="C151" t="s">
        <v>1</v>
      </c>
      <c r="D151" s="5">
        <v>500</v>
      </c>
      <c r="E151" s="5"/>
      <c r="F151" s="9">
        <f>SUM(F149:F150)</f>
        <v>1002940.7406</v>
      </c>
    </row>
    <row r="152" spans="1:6" ht="12.75">
      <c r="A152" s="11" t="s">
        <v>17</v>
      </c>
      <c r="B152" s="11"/>
      <c r="C152" s="12" t="s">
        <v>1</v>
      </c>
      <c r="D152" s="12">
        <v>1</v>
      </c>
      <c r="E152" s="13">
        <f>F151/D151</f>
        <v>2005.8814812</v>
      </c>
      <c r="F152" s="12"/>
    </row>
    <row r="154" spans="1:6" ht="12.75">
      <c r="A154" s="1" t="s">
        <v>530</v>
      </c>
      <c r="B154" s="27" t="s">
        <v>531</v>
      </c>
      <c r="C154" s="1"/>
      <c r="D154" s="1"/>
      <c r="E154" s="1"/>
      <c r="F154" s="1"/>
    </row>
    <row r="155" spans="1:6" ht="12.75">
      <c r="A155" t="s">
        <v>10</v>
      </c>
      <c r="B155" s="27"/>
      <c r="C155" s="1"/>
      <c r="D155" s="1"/>
      <c r="E155" s="1"/>
      <c r="F155" s="1"/>
    </row>
    <row r="156" spans="1:6" ht="12.75">
      <c r="A156" s="3" t="s">
        <v>2</v>
      </c>
      <c r="B156" s="28" t="s">
        <v>3</v>
      </c>
      <c r="C156" s="3" t="s">
        <v>4</v>
      </c>
      <c r="D156" s="3" t="s">
        <v>5</v>
      </c>
      <c r="E156" s="3" t="s">
        <v>12</v>
      </c>
      <c r="F156" s="3" t="s">
        <v>13</v>
      </c>
    </row>
    <row r="157" spans="1:6" ht="12.75">
      <c r="A157" s="25" t="s">
        <v>532</v>
      </c>
      <c r="B157" s="30" t="s">
        <v>533</v>
      </c>
      <c r="C157" s="25" t="s">
        <v>42</v>
      </c>
      <c r="D157" s="25">
        <v>632.67</v>
      </c>
      <c r="E157" s="25">
        <v>138</v>
      </c>
      <c r="F157" s="23">
        <f aca="true" t="shared" si="8" ref="F157:F164">D157*E157</f>
        <v>87308.45999999999</v>
      </c>
    </row>
    <row r="158" spans="1:6" ht="12.75">
      <c r="A158" s="25" t="s">
        <v>448</v>
      </c>
      <c r="B158" s="30" t="s">
        <v>449</v>
      </c>
      <c r="C158" s="25" t="s">
        <v>34</v>
      </c>
      <c r="D158" s="25">
        <v>85.42</v>
      </c>
      <c r="E158" s="25">
        <v>118</v>
      </c>
      <c r="F158" s="23">
        <f t="shared" si="8"/>
        <v>10079.56</v>
      </c>
    </row>
    <row r="159" spans="1:6" ht="12.75">
      <c r="A159" s="25" t="s">
        <v>534</v>
      </c>
      <c r="B159" s="30" t="s">
        <v>535</v>
      </c>
      <c r="C159" s="25" t="s">
        <v>1</v>
      </c>
      <c r="D159" s="25">
        <v>500</v>
      </c>
      <c r="E159" s="25">
        <v>455</v>
      </c>
      <c r="F159" s="23">
        <f t="shared" si="8"/>
        <v>227500</v>
      </c>
    </row>
    <row r="160" spans="1:6" ht="12.75">
      <c r="A160" s="30" t="s">
        <v>863</v>
      </c>
      <c r="B160" s="46" t="s">
        <v>864</v>
      </c>
      <c r="C160" s="46" t="s">
        <v>1</v>
      </c>
      <c r="D160" s="47">
        <v>569.4</v>
      </c>
      <c r="E160" s="47">
        <v>162</v>
      </c>
      <c r="F160" s="23">
        <f t="shared" si="8"/>
        <v>92242.8</v>
      </c>
    </row>
    <row r="161" spans="1:6" ht="12.75">
      <c r="A161" s="18" t="s">
        <v>536</v>
      </c>
      <c r="B161" s="18" t="s">
        <v>537</v>
      </c>
      <c r="C161" s="18" t="s">
        <v>42</v>
      </c>
      <c r="D161" s="19">
        <v>31.25</v>
      </c>
      <c r="E161" s="19">
        <v>290</v>
      </c>
      <c r="F161" s="23">
        <f t="shared" si="8"/>
        <v>9062.5</v>
      </c>
    </row>
    <row r="162" spans="1:6" ht="12.75">
      <c r="A162" s="18" t="s">
        <v>538</v>
      </c>
      <c r="B162" s="18" t="s">
        <v>539</v>
      </c>
      <c r="C162" s="18" t="s">
        <v>42</v>
      </c>
      <c r="D162" s="19">
        <v>62.5</v>
      </c>
      <c r="E162" s="19">
        <v>187</v>
      </c>
      <c r="F162" s="23">
        <f t="shared" si="8"/>
        <v>11687.5</v>
      </c>
    </row>
    <row r="163" spans="1:6" ht="12.75">
      <c r="A163" s="18" t="s">
        <v>540</v>
      </c>
      <c r="B163" s="18" t="s">
        <v>541</v>
      </c>
      <c r="C163" s="18" t="s">
        <v>42</v>
      </c>
      <c r="D163" s="19">
        <v>33.13</v>
      </c>
      <c r="E163" s="19">
        <v>220</v>
      </c>
      <c r="F163" s="23">
        <f t="shared" si="8"/>
        <v>7288.6</v>
      </c>
    </row>
    <row r="164" spans="1:6" ht="12.75">
      <c r="A164" s="18" t="s">
        <v>464</v>
      </c>
      <c r="B164" s="18" t="s">
        <v>465</v>
      </c>
      <c r="C164" s="18" t="s">
        <v>42</v>
      </c>
      <c r="D164" s="19">
        <v>83.32</v>
      </c>
      <c r="E164" s="19">
        <v>401</v>
      </c>
      <c r="F164" s="23">
        <f t="shared" si="8"/>
        <v>33411.32</v>
      </c>
    </row>
    <row r="165" spans="1:6" ht="12.75">
      <c r="A165" s="5" t="s">
        <v>14</v>
      </c>
      <c r="B165" s="8"/>
      <c r="C165" s="5"/>
      <c r="D165" s="9"/>
      <c r="E165" s="9"/>
      <c r="F165" s="9">
        <f>SUM(F157:F164)</f>
        <v>478580.74</v>
      </c>
    </row>
    <row r="166" spans="1:6" ht="12.75">
      <c r="A166" s="6" t="s">
        <v>15</v>
      </c>
      <c r="B166" s="29"/>
      <c r="C166" s="6" t="s">
        <v>16</v>
      </c>
      <c r="D166" s="7">
        <v>0.06</v>
      </c>
      <c r="E166" s="6"/>
      <c r="F166" s="10">
        <f>F165*D166</f>
        <v>28714.844399999998</v>
      </c>
    </row>
    <row r="167" spans="1:6" ht="12.75">
      <c r="A167" s="8" t="s">
        <v>6</v>
      </c>
      <c r="B167" s="8"/>
      <c r="C167" t="s">
        <v>1</v>
      </c>
      <c r="D167" s="5">
        <v>500</v>
      </c>
      <c r="E167" s="5"/>
      <c r="F167" s="9">
        <f>SUM(F165:F166)</f>
        <v>507295.5844</v>
      </c>
    </row>
    <row r="168" spans="1:6" ht="12.75">
      <c r="A168" s="11" t="s">
        <v>17</v>
      </c>
      <c r="B168" s="11"/>
      <c r="C168" s="12" t="s">
        <v>1</v>
      </c>
      <c r="D168" s="12">
        <v>1</v>
      </c>
      <c r="E168" s="13">
        <f>F167/D167</f>
        <v>1014.5911688</v>
      </c>
      <c r="F168" s="12"/>
    </row>
    <row r="170" spans="1:6" ht="12.75">
      <c r="A170" s="1" t="s">
        <v>542</v>
      </c>
      <c r="B170" s="27" t="s">
        <v>543</v>
      </c>
      <c r="C170" s="1"/>
      <c r="D170" s="1"/>
      <c r="E170" s="1"/>
      <c r="F170" s="1"/>
    </row>
    <row r="171" spans="1:6" ht="12.75">
      <c r="A171" t="s">
        <v>474</v>
      </c>
      <c r="B171" s="27"/>
      <c r="C171" s="1"/>
      <c r="D171" s="1"/>
      <c r="E171" s="1"/>
      <c r="F171" s="1"/>
    </row>
    <row r="172" spans="1:6" ht="12.75">
      <c r="A172" s="3" t="s">
        <v>2</v>
      </c>
      <c r="B172" s="28" t="s">
        <v>3</v>
      </c>
      <c r="C172" s="3" t="s">
        <v>4</v>
      </c>
      <c r="D172" s="3" t="s">
        <v>5</v>
      </c>
      <c r="E172" s="3" t="s">
        <v>12</v>
      </c>
      <c r="F172" s="3" t="s">
        <v>13</v>
      </c>
    </row>
    <row r="173" spans="1:6" ht="12.75">
      <c r="A173" s="30" t="s">
        <v>544</v>
      </c>
      <c r="B173" s="30" t="s">
        <v>545</v>
      </c>
      <c r="C173" s="30" t="s">
        <v>1</v>
      </c>
      <c r="D173" s="30">
        <v>501.91</v>
      </c>
      <c r="E173" s="30">
        <v>448</v>
      </c>
      <c r="F173" s="23">
        <f aca="true" t="shared" si="9" ref="F173:F178">D173*E173</f>
        <v>224855.68000000002</v>
      </c>
    </row>
    <row r="174" spans="1:6" ht="12.75">
      <c r="A174" s="18" t="s">
        <v>508</v>
      </c>
      <c r="B174" s="18" t="s">
        <v>509</v>
      </c>
      <c r="C174" s="30" t="s">
        <v>1</v>
      </c>
      <c r="D174" s="30">
        <v>501.91</v>
      </c>
      <c r="E174" s="30">
        <v>256</v>
      </c>
      <c r="F174" s="23">
        <f t="shared" si="9"/>
        <v>128488.96</v>
      </c>
    </row>
    <row r="175" spans="1:6" ht="12.75">
      <c r="A175" s="18" t="s">
        <v>464</v>
      </c>
      <c r="B175" s="18" t="s">
        <v>465</v>
      </c>
      <c r="C175" s="18" t="s">
        <v>42</v>
      </c>
      <c r="D175" s="19">
        <v>83.32</v>
      </c>
      <c r="E175" s="19">
        <v>401</v>
      </c>
      <c r="F175" s="23">
        <f t="shared" si="9"/>
        <v>33411.32</v>
      </c>
    </row>
    <row r="176" spans="1:6" ht="12.75">
      <c r="A176" s="18" t="s">
        <v>481</v>
      </c>
      <c r="B176" s="18" t="s">
        <v>482</v>
      </c>
      <c r="C176" s="18" t="s">
        <v>42</v>
      </c>
      <c r="D176" s="19">
        <v>83.32</v>
      </c>
      <c r="E176" s="19">
        <v>79.43</v>
      </c>
      <c r="F176" s="23">
        <f t="shared" si="9"/>
        <v>6618.1076</v>
      </c>
    </row>
    <row r="177" spans="1:6" ht="12.75">
      <c r="A177" s="18" t="s">
        <v>510</v>
      </c>
      <c r="B177" s="18" t="s">
        <v>511</v>
      </c>
      <c r="C177" s="18" t="s">
        <v>42</v>
      </c>
      <c r="D177" s="19">
        <v>24.9</v>
      </c>
      <c r="E177" s="19">
        <v>185</v>
      </c>
      <c r="F177" s="23">
        <f t="shared" si="9"/>
        <v>4606.5</v>
      </c>
    </row>
    <row r="178" spans="1:6" ht="12.75">
      <c r="A178" s="18" t="s">
        <v>389</v>
      </c>
      <c r="B178" s="18" t="s">
        <v>390</v>
      </c>
      <c r="C178" s="18" t="s">
        <v>1</v>
      </c>
      <c r="D178" s="19">
        <v>1003.82</v>
      </c>
      <c r="E178" s="19">
        <v>23.64</v>
      </c>
      <c r="F178" s="23">
        <f t="shared" si="9"/>
        <v>23730.3048</v>
      </c>
    </row>
    <row r="179" spans="1:6" ht="12.75">
      <c r="A179" s="5" t="s">
        <v>14</v>
      </c>
      <c r="B179" s="8"/>
      <c r="C179" s="5"/>
      <c r="D179" s="9"/>
      <c r="E179" s="9"/>
      <c r="F179" s="9">
        <f>SUM(F173:F178)</f>
        <v>421710.8724</v>
      </c>
    </row>
    <row r="180" spans="1:6" ht="12.75">
      <c r="A180" s="6" t="s">
        <v>15</v>
      </c>
      <c r="B180" s="29"/>
      <c r="C180" s="6" t="s">
        <v>16</v>
      </c>
      <c r="D180" s="7">
        <v>0.06</v>
      </c>
      <c r="E180" s="6"/>
      <c r="F180" s="10">
        <f>F179*D180</f>
        <v>25302.652344</v>
      </c>
    </row>
    <row r="181" spans="1:6" ht="12.75">
      <c r="A181" s="8" t="s">
        <v>6</v>
      </c>
      <c r="B181" s="8"/>
      <c r="C181" t="s">
        <v>1</v>
      </c>
      <c r="D181" s="5">
        <v>500</v>
      </c>
      <c r="E181" s="5"/>
      <c r="F181" s="9">
        <f>SUM(F179:F180)</f>
        <v>447013.524744</v>
      </c>
    </row>
    <row r="182" spans="1:6" ht="12.75">
      <c r="A182" s="11" t="s">
        <v>17</v>
      </c>
      <c r="B182" s="11"/>
      <c r="C182" s="12" t="s">
        <v>1</v>
      </c>
      <c r="D182" s="12">
        <v>1</v>
      </c>
      <c r="E182" s="13">
        <f>F181/D181</f>
        <v>894.027049488</v>
      </c>
      <c r="F182" s="12"/>
    </row>
    <row r="184" spans="1:6" ht="12.75">
      <c r="A184" s="1" t="s">
        <v>546</v>
      </c>
      <c r="B184" s="27" t="s">
        <v>547</v>
      </c>
      <c r="C184" s="1"/>
      <c r="D184" s="1"/>
      <c r="E184" s="1"/>
      <c r="F184" s="1"/>
    </row>
    <row r="185" spans="1:6" ht="12.75">
      <c r="A185" t="s">
        <v>474</v>
      </c>
      <c r="B185" s="27"/>
      <c r="C185" s="1"/>
      <c r="D185" s="1"/>
      <c r="E185" s="1"/>
      <c r="F185" s="1"/>
    </row>
    <row r="186" spans="1:6" ht="12.75">
      <c r="A186" s="3" t="s">
        <v>2</v>
      </c>
      <c r="B186" s="28" t="s">
        <v>3</v>
      </c>
      <c r="C186" s="3" t="s">
        <v>4</v>
      </c>
      <c r="D186" s="3" t="s">
        <v>5</v>
      </c>
      <c r="E186" s="3" t="s">
        <v>12</v>
      </c>
      <c r="F186" s="3" t="s">
        <v>13</v>
      </c>
    </row>
    <row r="187" spans="1:6" ht="12.75">
      <c r="A187" s="30" t="s">
        <v>548</v>
      </c>
      <c r="B187" s="30" t="s">
        <v>549</v>
      </c>
      <c r="C187" s="30" t="s">
        <v>42</v>
      </c>
      <c r="D187" s="30">
        <v>283.02</v>
      </c>
      <c r="E187" s="30">
        <v>68.84</v>
      </c>
      <c r="F187" s="23">
        <f aca="true" t="shared" si="10" ref="F187:F205">D187*E187</f>
        <v>19483.0968</v>
      </c>
    </row>
    <row r="188" spans="1:6" ht="12.75">
      <c r="A188" s="18" t="s">
        <v>550</v>
      </c>
      <c r="B188" s="18" t="s">
        <v>551</v>
      </c>
      <c r="C188" s="30" t="s">
        <v>42</v>
      </c>
      <c r="D188" s="30">
        <v>94.34</v>
      </c>
      <c r="E188" s="30">
        <v>81.2</v>
      </c>
      <c r="F188" s="23">
        <f t="shared" si="10"/>
        <v>7660.408</v>
      </c>
    </row>
    <row r="189" spans="1:6" ht="12.75">
      <c r="A189" s="18" t="s">
        <v>552</v>
      </c>
      <c r="B189" s="18" t="s">
        <v>553</v>
      </c>
      <c r="C189" s="18" t="s">
        <v>42</v>
      </c>
      <c r="D189" s="19">
        <v>283.02</v>
      </c>
      <c r="E189" s="19">
        <v>76.07</v>
      </c>
      <c r="F189" s="23">
        <f t="shared" si="10"/>
        <v>21529.331399999995</v>
      </c>
    </row>
    <row r="190" spans="1:6" ht="12.75">
      <c r="A190" s="18" t="s">
        <v>554</v>
      </c>
      <c r="B190" s="18" t="s">
        <v>555</v>
      </c>
      <c r="C190" s="18" t="s">
        <v>42</v>
      </c>
      <c r="D190" s="19">
        <v>200.47</v>
      </c>
      <c r="E190" s="19">
        <v>101</v>
      </c>
      <c r="F190" s="23">
        <f t="shared" si="10"/>
        <v>20247.47</v>
      </c>
    </row>
    <row r="191" spans="1:6" ht="12.75">
      <c r="A191" s="18" t="s">
        <v>532</v>
      </c>
      <c r="B191" s="18" t="s">
        <v>533</v>
      </c>
      <c r="C191" s="18" t="s">
        <v>42</v>
      </c>
      <c r="D191" s="19">
        <v>609.28</v>
      </c>
      <c r="E191" s="19">
        <v>139</v>
      </c>
      <c r="F191" s="23">
        <f t="shared" si="10"/>
        <v>84689.92</v>
      </c>
    </row>
    <row r="192" spans="1:6" ht="12.75">
      <c r="A192" s="18" t="s">
        <v>446</v>
      </c>
      <c r="B192" s="18" t="s">
        <v>447</v>
      </c>
      <c r="C192" s="18" t="s">
        <v>42</v>
      </c>
      <c r="D192" s="19">
        <v>499.21</v>
      </c>
      <c r="E192" s="19">
        <v>33.96</v>
      </c>
      <c r="F192" s="23">
        <f t="shared" si="10"/>
        <v>16953.1716</v>
      </c>
    </row>
    <row r="193" spans="1:6" ht="12.75">
      <c r="A193" s="18" t="s">
        <v>448</v>
      </c>
      <c r="B193" s="18" t="s">
        <v>449</v>
      </c>
      <c r="C193" s="18" t="s">
        <v>34</v>
      </c>
      <c r="D193" s="19">
        <v>75</v>
      </c>
      <c r="E193" s="19">
        <v>119</v>
      </c>
      <c r="F193" s="23">
        <f t="shared" si="10"/>
        <v>8925</v>
      </c>
    </row>
    <row r="194" spans="1:6" ht="12.75">
      <c r="A194" s="18" t="s">
        <v>450</v>
      </c>
      <c r="B194" s="18" t="s">
        <v>451</v>
      </c>
      <c r="C194" s="18" t="s">
        <v>1</v>
      </c>
      <c r="D194" s="19">
        <v>471.7</v>
      </c>
      <c r="E194" s="19">
        <v>84.15</v>
      </c>
      <c r="F194" s="23">
        <f t="shared" si="10"/>
        <v>39693.555</v>
      </c>
    </row>
    <row r="195" spans="1:6" ht="12.75">
      <c r="A195" s="18" t="s">
        <v>556</v>
      </c>
      <c r="B195" s="18" t="s">
        <v>557</v>
      </c>
      <c r="C195" s="18" t="s">
        <v>1</v>
      </c>
      <c r="D195" s="19">
        <v>196.54</v>
      </c>
      <c r="E195" s="19">
        <v>229</v>
      </c>
      <c r="F195" s="23">
        <f t="shared" si="10"/>
        <v>45007.659999999996</v>
      </c>
    </row>
    <row r="196" spans="1:6" ht="12.75">
      <c r="A196" s="18" t="s">
        <v>359</v>
      </c>
      <c r="B196" s="18" t="s">
        <v>360</v>
      </c>
      <c r="C196" s="18" t="s">
        <v>1</v>
      </c>
      <c r="D196" s="19">
        <v>471.7</v>
      </c>
      <c r="E196" s="19">
        <v>51.95</v>
      </c>
      <c r="F196" s="23">
        <f t="shared" si="10"/>
        <v>24504.815000000002</v>
      </c>
    </row>
    <row r="197" spans="1:6" ht="12.75">
      <c r="A197" s="18" t="s">
        <v>110</v>
      </c>
      <c r="B197" s="18" t="s">
        <v>111</v>
      </c>
      <c r="C197" s="18" t="s">
        <v>1</v>
      </c>
      <c r="D197" s="19">
        <v>471.7</v>
      </c>
      <c r="E197" s="19">
        <v>87.27</v>
      </c>
      <c r="F197" s="23">
        <f t="shared" si="10"/>
        <v>41165.259</v>
      </c>
    </row>
    <row r="198" spans="1:6" ht="12.75">
      <c r="A198" s="18" t="s">
        <v>558</v>
      </c>
      <c r="B198" s="18" t="s">
        <v>559</v>
      </c>
      <c r="C198" s="18" t="s">
        <v>1</v>
      </c>
      <c r="D198" s="19">
        <v>188.68</v>
      </c>
      <c r="E198" s="19">
        <v>253</v>
      </c>
      <c r="F198" s="23">
        <f t="shared" si="10"/>
        <v>47736.04</v>
      </c>
    </row>
    <row r="199" spans="1:6" ht="12.75">
      <c r="A199" s="18" t="s">
        <v>500</v>
      </c>
      <c r="B199" s="18" t="s">
        <v>501</v>
      </c>
      <c r="C199" s="18" t="s">
        <v>1</v>
      </c>
      <c r="D199" s="19">
        <v>94.81</v>
      </c>
      <c r="E199" s="19">
        <v>216</v>
      </c>
      <c r="F199" s="23">
        <f t="shared" si="10"/>
        <v>20478.96</v>
      </c>
    </row>
    <row r="200" spans="1:6" ht="12.75">
      <c r="A200" s="18" t="s">
        <v>560</v>
      </c>
      <c r="B200" s="18" t="s">
        <v>561</v>
      </c>
      <c r="C200" s="18" t="s">
        <v>61</v>
      </c>
      <c r="D200" s="19">
        <v>35</v>
      </c>
      <c r="E200" s="19">
        <v>3550</v>
      </c>
      <c r="F200" s="23">
        <f t="shared" si="10"/>
        <v>124250</v>
      </c>
    </row>
    <row r="201" spans="1:6" ht="12.75">
      <c r="A201" s="18" t="s">
        <v>562</v>
      </c>
      <c r="B201" s="18" t="s">
        <v>563</v>
      </c>
      <c r="C201" s="18" t="s">
        <v>42</v>
      </c>
      <c r="D201" s="19">
        <v>94.34</v>
      </c>
      <c r="E201" s="19">
        <v>322</v>
      </c>
      <c r="F201" s="23">
        <f t="shared" si="10"/>
        <v>30377.48</v>
      </c>
    </row>
    <row r="202" spans="1:6" ht="12.75">
      <c r="A202" s="18" t="s">
        <v>564</v>
      </c>
      <c r="B202" s="18" t="s">
        <v>565</v>
      </c>
      <c r="C202" s="18" t="s">
        <v>42</v>
      </c>
      <c r="D202" s="19">
        <v>94.34</v>
      </c>
      <c r="E202" s="19">
        <v>106</v>
      </c>
      <c r="F202" s="23">
        <f t="shared" si="10"/>
        <v>10000.04</v>
      </c>
    </row>
    <row r="203" spans="1:6" ht="12.75">
      <c r="A203" s="18" t="s">
        <v>128</v>
      </c>
      <c r="B203" s="18" t="s">
        <v>129</v>
      </c>
      <c r="C203" s="18" t="s">
        <v>42</v>
      </c>
      <c r="D203" s="19">
        <v>94.34</v>
      </c>
      <c r="E203" s="19">
        <v>155</v>
      </c>
      <c r="F203" s="23">
        <f t="shared" si="10"/>
        <v>14622.7</v>
      </c>
    </row>
    <row r="204" spans="1:7" ht="12.75">
      <c r="A204" s="18" t="s">
        <v>399</v>
      </c>
      <c r="B204" s="18" t="s">
        <v>400</v>
      </c>
      <c r="C204" s="18" t="s">
        <v>1</v>
      </c>
      <c r="D204" s="19">
        <v>1179.25</v>
      </c>
      <c r="E204" s="19">
        <v>23.35</v>
      </c>
      <c r="F204" s="23">
        <f t="shared" si="10"/>
        <v>27535.487500000003</v>
      </c>
      <c r="G204" s="77"/>
    </row>
    <row r="205" spans="1:6" ht="12.75">
      <c r="A205" s="18"/>
      <c r="B205" s="18" t="s">
        <v>865</v>
      </c>
      <c r="C205" s="18" t="s">
        <v>866</v>
      </c>
      <c r="D205" s="19">
        <v>1</v>
      </c>
      <c r="E205" s="19">
        <f>SUM(F187:F204)*0.1</f>
        <v>60486.039430000004</v>
      </c>
      <c r="F205" s="23">
        <f t="shared" si="10"/>
        <v>60486.039430000004</v>
      </c>
    </row>
    <row r="206" spans="1:6" ht="12.75">
      <c r="A206" s="5" t="s">
        <v>14</v>
      </c>
      <c r="B206" s="8"/>
      <c r="C206" s="5"/>
      <c r="D206" s="9"/>
      <c r="E206" s="9"/>
      <c r="F206" s="9">
        <f>SUM(F187:F205)</f>
        <v>665346.43373</v>
      </c>
    </row>
    <row r="207" spans="1:6" ht="12.75">
      <c r="A207" s="6" t="s">
        <v>15</v>
      </c>
      <c r="B207" s="29"/>
      <c r="C207" s="6" t="s">
        <v>16</v>
      </c>
      <c r="D207" s="7">
        <v>0.06</v>
      </c>
      <c r="E207" s="6"/>
      <c r="F207" s="10">
        <f>F206*D207</f>
        <v>39920.7860238</v>
      </c>
    </row>
    <row r="208" spans="1:6" ht="12.75">
      <c r="A208" s="8" t="s">
        <v>6</v>
      </c>
      <c r="B208" s="8"/>
      <c r="C208" t="s">
        <v>1</v>
      </c>
      <c r="D208" s="5">
        <v>500</v>
      </c>
      <c r="E208" s="5"/>
      <c r="F208" s="9">
        <f>SUM(F206:F207)</f>
        <v>705267.2197538001</v>
      </c>
    </row>
    <row r="209" spans="1:6" ht="12.75">
      <c r="A209" s="11" t="s">
        <v>17</v>
      </c>
      <c r="B209" s="11"/>
      <c r="C209" s="12" t="s">
        <v>1</v>
      </c>
      <c r="D209" s="12">
        <v>1</v>
      </c>
      <c r="E209" s="13">
        <f>F208/D208</f>
        <v>1410.5344395076002</v>
      </c>
      <c r="F209" s="12"/>
    </row>
  </sheetData>
  <sheetProtection/>
  <printOptions/>
  <pageMargins left="0.75" right="0.75" top="1" bottom="1" header="0" footer="0"/>
  <pageSetup horizontalDpi="600" verticalDpi="600" orientation="landscape" paperSize="9" scale="91" r:id="rId1"/>
  <rowBreaks count="4" manualBreakCount="4">
    <brk id="32" max="255" man="1"/>
    <brk id="60" max="255" man="1"/>
    <brk id="89" max="255" man="1"/>
    <brk id="12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3"/>
  <sheetViews>
    <sheetView zoomScale="95" zoomScaleNormal="95" zoomScalePageLayoutView="0" workbookViewId="0" topLeftCell="A1">
      <selection activeCell="E494" sqref="E494"/>
    </sheetView>
  </sheetViews>
  <sheetFormatPr defaultColWidth="9.140625" defaultRowHeight="12.75"/>
  <cols>
    <col min="1" max="1" width="10.140625" style="0" customWidth="1"/>
    <col min="2" max="2" width="99.421875" style="0" customWidth="1"/>
    <col min="3" max="3" width="6.28125" style="0" bestFit="1" customWidth="1"/>
    <col min="4" max="4" width="8.7109375" style="16" bestFit="1" customWidth="1"/>
    <col min="5" max="5" width="11.57421875" style="16" bestFit="1" customWidth="1"/>
    <col min="6" max="6" width="10.8515625" style="0" bestFit="1" customWidth="1"/>
  </cols>
  <sheetData>
    <row r="1" spans="1:6" ht="15.75">
      <c r="A1" s="4" t="s">
        <v>566</v>
      </c>
      <c r="B1" s="26" t="s">
        <v>93</v>
      </c>
      <c r="C1" s="4"/>
      <c r="D1" s="37"/>
      <c r="E1" s="37"/>
      <c r="F1" s="4"/>
    </row>
    <row r="2" spans="1:2" ht="12.75">
      <c r="A2" t="s">
        <v>11</v>
      </c>
      <c r="B2" s="21"/>
    </row>
    <row r="3" ht="12.75">
      <c r="B3" s="21"/>
    </row>
    <row r="4" spans="1:2" ht="12.75">
      <c r="A4" t="s">
        <v>574</v>
      </c>
      <c r="B4" s="21" t="s">
        <v>575</v>
      </c>
    </row>
    <row r="5" spans="1:2" ht="12.75">
      <c r="A5" t="s">
        <v>576</v>
      </c>
      <c r="B5" s="21" t="s">
        <v>583</v>
      </c>
    </row>
    <row r="6" spans="1:2" ht="12.75">
      <c r="A6" t="s">
        <v>577</v>
      </c>
      <c r="B6" s="21" t="s">
        <v>627</v>
      </c>
    </row>
    <row r="7" spans="1:2" ht="12.75">
      <c r="A7" t="s">
        <v>578</v>
      </c>
      <c r="B7" s="21" t="s">
        <v>584</v>
      </c>
    </row>
    <row r="8" spans="1:2" ht="12.75">
      <c r="A8" t="s">
        <v>579</v>
      </c>
      <c r="B8" s="21" t="s">
        <v>585</v>
      </c>
    </row>
    <row r="9" spans="1:2" ht="12.75">
      <c r="A9" t="s">
        <v>580</v>
      </c>
      <c r="B9" s="21" t="s">
        <v>586</v>
      </c>
    </row>
    <row r="10" spans="1:2" ht="12.75">
      <c r="A10" t="s">
        <v>581</v>
      </c>
      <c r="B10" s="21" t="s">
        <v>587</v>
      </c>
    </row>
    <row r="11" spans="1:2" ht="12.75">
      <c r="A11" t="s">
        <v>582</v>
      </c>
      <c r="B11" s="21" t="s">
        <v>588</v>
      </c>
    </row>
    <row r="12" ht="12.75">
      <c r="B12" s="21"/>
    </row>
    <row r="13" spans="1:6" ht="12.75">
      <c r="A13" s="1" t="s">
        <v>567</v>
      </c>
      <c r="B13" s="27" t="s">
        <v>569</v>
      </c>
      <c r="C13" s="1"/>
      <c r="D13" s="38"/>
      <c r="E13" s="38"/>
      <c r="F13" s="1"/>
    </row>
    <row r="14" spans="1:6" ht="12.75">
      <c r="A14" t="s">
        <v>568</v>
      </c>
      <c r="B14" s="27"/>
      <c r="C14" s="1"/>
      <c r="D14" s="38"/>
      <c r="E14" s="38"/>
      <c r="F14" s="1"/>
    </row>
    <row r="15" spans="1:6" ht="12.75">
      <c r="A15" s="3" t="s">
        <v>2</v>
      </c>
      <c r="B15" s="28" t="s">
        <v>3</v>
      </c>
      <c r="C15" s="3" t="s">
        <v>4</v>
      </c>
      <c r="D15" s="39" t="s">
        <v>5</v>
      </c>
      <c r="E15" s="39" t="s">
        <v>12</v>
      </c>
      <c r="F15" s="3" t="s">
        <v>13</v>
      </c>
    </row>
    <row r="16" spans="1:6" ht="12.75">
      <c r="A16" s="18" t="s">
        <v>570</v>
      </c>
      <c r="B16" s="18" t="s">
        <v>571</v>
      </c>
      <c r="C16" s="18" t="s">
        <v>1</v>
      </c>
      <c r="D16" s="40">
        <v>500</v>
      </c>
      <c r="E16" s="40">
        <v>42.54</v>
      </c>
      <c r="F16" s="23">
        <f>D16*E16</f>
        <v>21270</v>
      </c>
    </row>
    <row r="17" spans="1:6" ht="12.75">
      <c r="A17" s="18" t="s">
        <v>572</v>
      </c>
      <c r="B17" s="18" t="s">
        <v>573</v>
      </c>
      <c r="C17" s="18" t="s">
        <v>1</v>
      </c>
      <c r="D17" s="40">
        <v>500</v>
      </c>
      <c r="E17" s="40">
        <v>62.63</v>
      </c>
      <c r="F17" s="23">
        <f>D17*E17</f>
        <v>31315</v>
      </c>
    </row>
    <row r="18" spans="1:6" ht="12.75">
      <c r="A18" s="5" t="s">
        <v>14</v>
      </c>
      <c r="B18" s="8"/>
      <c r="C18" s="5"/>
      <c r="D18" s="41"/>
      <c r="E18" s="41"/>
      <c r="F18" s="9">
        <f>SUM(F16:F17)</f>
        <v>52585</v>
      </c>
    </row>
    <row r="19" spans="1:6" ht="12.75">
      <c r="A19" s="6" t="s">
        <v>15</v>
      </c>
      <c r="B19" s="29"/>
      <c r="C19" s="6" t="s">
        <v>16</v>
      </c>
      <c r="D19" s="42">
        <v>0.06</v>
      </c>
      <c r="E19" s="42"/>
      <c r="F19" s="10">
        <f>F18*D19</f>
        <v>3155.1</v>
      </c>
    </row>
    <row r="20" spans="1:6" ht="12.75">
      <c r="A20" s="8" t="s">
        <v>6</v>
      </c>
      <c r="B20" s="8"/>
      <c r="C20" t="s">
        <v>1</v>
      </c>
      <c r="D20" s="41">
        <v>500</v>
      </c>
      <c r="E20" s="41"/>
      <c r="F20" s="9">
        <f>SUM(F18:F19)</f>
        <v>55740.1</v>
      </c>
    </row>
    <row r="21" spans="1:6" ht="12.75">
      <c r="A21" s="11" t="s">
        <v>17</v>
      </c>
      <c r="B21" s="11"/>
      <c r="C21" s="12" t="s">
        <v>1</v>
      </c>
      <c r="D21" s="13">
        <v>1</v>
      </c>
      <c r="E21" s="13">
        <f>F20/D20</f>
        <v>111.4802</v>
      </c>
      <c r="F21" s="12"/>
    </row>
    <row r="22" spans="1:2" ht="12.75">
      <c r="A22" s="14" t="s">
        <v>20</v>
      </c>
      <c r="B22" s="21"/>
    </row>
    <row r="23" spans="1:2" ht="12.75">
      <c r="A23" s="14"/>
      <c r="B23" s="21"/>
    </row>
    <row r="25" spans="1:2" ht="12.75">
      <c r="A25" t="s">
        <v>574</v>
      </c>
      <c r="B25" s="21" t="s">
        <v>575</v>
      </c>
    </row>
    <row r="26" spans="1:2" ht="12.75">
      <c r="A26" t="s">
        <v>576</v>
      </c>
      <c r="B26" s="21" t="s">
        <v>583</v>
      </c>
    </row>
    <row r="27" spans="1:2" ht="12.75">
      <c r="A27" t="s">
        <v>577</v>
      </c>
      <c r="B27" s="21" t="s">
        <v>627</v>
      </c>
    </row>
    <row r="28" spans="1:2" ht="12.75">
      <c r="A28" t="s">
        <v>578</v>
      </c>
      <c r="B28" s="21" t="s">
        <v>584</v>
      </c>
    </row>
    <row r="29" spans="1:2" ht="12.75">
      <c r="A29" t="s">
        <v>579</v>
      </c>
      <c r="B29" s="21" t="s">
        <v>585</v>
      </c>
    </row>
    <row r="30" spans="1:2" ht="12.75">
      <c r="A30" t="s">
        <v>580</v>
      </c>
      <c r="B30" s="21" t="s">
        <v>589</v>
      </c>
    </row>
    <row r="31" spans="1:2" ht="12.75">
      <c r="A31" t="s">
        <v>581</v>
      </c>
      <c r="B31" s="21" t="s">
        <v>587</v>
      </c>
    </row>
    <row r="32" spans="1:2" ht="12.75">
      <c r="A32" t="s">
        <v>582</v>
      </c>
      <c r="B32" s="21" t="s">
        <v>588</v>
      </c>
    </row>
    <row r="33" ht="12.75">
      <c r="B33" s="21"/>
    </row>
    <row r="34" spans="1:6" ht="12.75">
      <c r="A34" s="1" t="s">
        <v>598</v>
      </c>
      <c r="B34" s="27" t="s">
        <v>569</v>
      </c>
      <c r="C34" s="1"/>
      <c r="D34" s="38"/>
      <c r="E34" s="38"/>
      <c r="F34" s="1"/>
    </row>
    <row r="35" spans="1:6" ht="12.75">
      <c r="A35" t="s">
        <v>568</v>
      </c>
      <c r="B35" s="27"/>
      <c r="C35" s="1"/>
      <c r="D35" s="38"/>
      <c r="E35" s="38"/>
      <c r="F35" s="1"/>
    </row>
    <row r="36" spans="1:6" ht="12.75">
      <c r="A36" s="3" t="s">
        <v>2</v>
      </c>
      <c r="B36" s="28" t="s">
        <v>3</v>
      </c>
      <c r="C36" s="3" t="s">
        <v>4</v>
      </c>
      <c r="D36" s="39" t="s">
        <v>5</v>
      </c>
      <c r="E36" s="39" t="s">
        <v>12</v>
      </c>
      <c r="F36" s="3" t="s">
        <v>13</v>
      </c>
    </row>
    <row r="37" spans="1:6" ht="12.75">
      <c r="A37" s="18" t="s">
        <v>570</v>
      </c>
      <c r="B37" s="18" t="s">
        <v>571</v>
      </c>
      <c r="C37" s="18" t="s">
        <v>1</v>
      </c>
      <c r="D37" s="40">
        <v>500</v>
      </c>
      <c r="E37" s="40">
        <v>42.54</v>
      </c>
      <c r="F37" s="23">
        <f aca="true" t="shared" si="0" ref="F37:F42">D37*E37</f>
        <v>21270</v>
      </c>
    </row>
    <row r="38" spans="1:6" ht="12.75">
      <c r="A38" s="18" t="s">
        <v>572</v>
      </c>
      <c r="B38" s="18" t="s">
        <v>573</v>
      </c>
      <c r="C38" s="18" t="s">
        <v>1</v>
      </c>
      <c r="D38" s="40">
        <v>500</v>
      </c>
      <c r="E38" s="40">
        <v>62.63</v>
      </c>
      <c r="F38" s="23">
        <f t="shared" si="0"/>
        <v>31315</v>
      </c>
    </row>
    <row r="39" spans="1:6" ht="12.75">
      <c r="A39" s="18" t="s">
        <v>590</v>
      </c>
      <c r="B39" s="18" t="s">
        <v>591</v>
      </c>
      <c r="C39" s="18" t="s">
        <v>1</v>
      </c>
      <c r="D39" s="40">
        <v>500</v>
      </c>
      <c r="E39" s="40">
        <v>50.42</v>
      </c>
      <c r="F39" s="23">
        <f t="shared" si="0"/>
        <v>25210</v>
      </c>
    </row>
    <row r="40" spans="1:6" ht="12.75">
      <c r="A40" s="18" t="s">
        <v>592</v>
      </c>
      <c r="B40" s="18" t="s">
        <v>595</v>
      </c>
      <c r="C40" s="18" t="s">
        <v>1</v>
      </c>
      <c r="D40" s="40">
        <v>500</v>
      </c>
      <c r="E40" s="40">
        <v>23.36</v>
      </c>
      <c r="F40" s="23">
        <f t="shared" si="0"/>
        <v>11680</v>
      </c>
    </row>
    <row r="41" spans="1:6" ht="12.75">
      <c r="A41" s="18" t="s">
        <v>593</v>
      </c>
      <c r="B41" s="18" t="s">
        <v>596</v>
      </c>
      <c r="C41" s="18" t="s">
        <v>1</v>
      </c>
      <c r="D41" s="40">
        <v>500</v>
      </c>
      <c r="E41" s="40">
        <v>51.66</v>
      </c>
      <c r="F41" s="23">
        <f t="shared" si="0"/>
        <v>25830</v>
      </c>
    </row>
    <row r="42" spans="1:6" ht="12.75">
      <c r="A42" s="18" t="s">
        <v>594</v>
      </c>
      <c r="B42" s="18" t="s">
        <v>597</v>
      </c>
      <c r="C42" s="18" t="s">
        <v>1</v>
      </c>
      <c r="D42" s="40">
        <v>500</v>
      </c>
      <c r="E42" s="40">
        <v>92.28</v>
      </c>
      <c r="F42" s="23">
        <f t="shared" si="0"/>
        <v>46140</v>
      </c>
    </row>
    <row r="43" spans="1:6" ht="12.75">
      <c r="A43" s="5" t="s">
        <v>14</v>
      </c>
      <c r="B43" s="8"/>
      <c r="C43" s="5"/>
      <c r="D43" s="41"/>
      <c r="E43" s="41"/>
      <c r="F43" s="9">
        <f>SUM(F37:F42)</f>
        <v>161445</v>
      </c>
    </row>
    <row r="44" spans="1:6" ht="12.75">
      <c r="A44" s="6" t="s">
        <v>15</v>
      </c>
      <c r="B44" s="29"/>
      <c r="C44" s="6" t="s">
        <v>16</v>
      </c>
      <c r="D44" s="42">
        <v>0.06</v>
      </c>
      <c r="E44" s="42"/>
      <c r="F44" s="10">
        <f>F43*D44</f>
        <v>9686.699999999999</v>
      </c>
    </row>
    <row r="45" spans="1:6" ht="12.75">
      <c r="A45" s="8" t="s">
        <v>6</v>
      </c>
      <c r="B45" s="8"/>
      <c r="C45" t="s">
        <v>1</v>
      </c>
      <c r="D45" s="41">
        <v>500</v>
      </c>
      <c r="E45" s="41"/>
      <c r="F45" s="9">
        <f>SUM(F43:F44)</f>
        <v>171131.7</v>
      </c>
    </row>
    <row r="46" spans="1:6" ht="12.75">
      <c r="A46" s="11" t="s">
        <v>17</v>
      </c>
      <c r="B46" s="11"/>
      <c r="C46" s="12" t="s">
        <v>1</v>
      </c>
      <c r="D46" s="13">
        <v>1</v>
      </c>
      <c r="E46" s="13">
        <f>F45/D45</f>
        <v>342.26340000000005</v>
      </c>
      <c r="F46" s="12"/>
    </row>
    <row r="47" spans="1:6" ht="12.75">
      <c r="A47" s="34"/>
      <c r="B47" s="34"/>
      <c r="C47" s="35"/>
      <c r="D47" s="36"/>
      <c r="E47" s="36"/>
      <c r="F47" s="35"/>
    </row>
    <row r="49" spans="1:2" ht="12.75">
      <c r="A49" t="s">
        <v>574</v>
      </c>
      <c r="B49" s="21" t="s">
        <v>575</v>
      </c>
    </row>
    <row r="50" spans="1:2" ht="12.75">
      <c r="A50" t="s">
        <v>576</v>
      </c>
      <c r="B50" s="21" t="s">
        <v>935</v>
      </c>
    </row>
    <row r="51" spans="1:2" ht="12.75">
      <c r="A51" t="s">
        <v>577</v>
      </c>
      <c r="B51" s="21" t="s">
        <v>628</v>
      </c>
    </row>
    <row r="52" spans="1:2" ht="12.75">
      <c r="A52" t="s">
        <v>578</v>
      </c>
      <c r="B52" s="21" t="s">
        <v>584</v>
      </c>
    </row>
    <row r="53" spans="1:2" ht="12.75">
      <c r="A53" t="s">
        <v>579</v>
      </c>
      <c r="B53" s="21" t="s">
        <v>585</v>
      </c>
    </row>
    <row r="54" spans="1:2" ht="12.75">
      <c r="A54" t="s">
        <v>580</v>
      </c>
      <c r="B54" s="21" t="s">
        <v>599</v>
      </c>
    </row>
    <row r="55" spans="1:2" ht="12.75">
      <c r="A55" t="s">
        <v>581</v>
      </c>
      <c r="B55" s="21" t="s">
        <v>600</v>
      </c>
    </row>
    <row r="56" spans="1:2" ht="12.75">
      <c r="A56" t="s">
        <v>582</v>
      </c>
      <c r="B56" s="21" t="s">
        <v>588</v>
      </c>
    </row>
    <row r="57" ht="12.75">
      <c r="B57" s="21"/>
    </row>
    <row r="58" spans="1:6" ht="12.75">
      <c r="A58" s="1" t="s">
        <v>601</v>
      </c>
      <c r="B58" s="27" t="s">
        <v>569</v>
      </c>
      <c r="C58" s="1"/>
      <c r="D58" s="38"/>
      <c r="E58" s="38"/>
      <c r="F58" s="1"/>
    </row>
    <row r="59" spans="1:6" ht="12.75">
      <c r="A59" t="s">
        <v>568</v>
      </c>
      <c r="B59" s="27"/>
      <c r="C59" s="1"/>
      <c r="D59" s="38"/>
      <c r="E59" s="38"/>
      <c r="F59" s="1"/>
    </row>
    <row r="60" spans="1:6" ht="12.75">
      <c r="A60" s="3" t="s">
        <v>2</v>
      </c>
      <c r="B60" s="28" t="s">
        <v>3</v>
      </c>
      <c r="C60" s="3" t="s">
        <v>4</v>
      </c>
      <c r="D60" s="39" t="s">
        <v>5</v>
      </c>
      <c r="E60" s="39" t="s">
        <v>12</v>
      </c>
      <c r="F60" s="3" t="s">
        <v>13</v>
      </c>
    </row>
    <row r="61" spans="1:6" ht="12.75">
      <c r="A61" s="18" t="s">
        <v>602</v>
      </c>
      <c r="B61" s="18" t="s">
        <v>603</v>
      </c>
      <c r="C61" s="18" t="s">
        <v>1</v>
      </c>
      <c r="D61" s="40">
        <v>500</v>
      </c>
      <c r="E61" s="40">
        <v>69.72</v>
      </c>
      <c r="F61" s="23">
        <f aca="true" t="shared" si="1" ref="F61:F72">D61*E61</f>
        <v>34860</v>
      </c>
    </row>
    <row r="62" spans="1:6" s="21" customFormat="1" ht="12.75">
      <c r="A62" s="18" t="s">
        <v>937</v>
      </c>
      <c r="B62" s="18" t="s">
        <v>936</v>
      </c>
      <c r="C62" s="18" t="s">
        <v>1</v>
      </c>
      <c r="D62" s="40">
        <v>500</v>
      </c>
      <c r="E62" s="40">
        <f>(107.6/80.5)*15.09</f>
        <v>20.169987577639752</v>
      </c>
      <c r="F62" s="23">
        <f t="shared" si="1"/>
        <v>10084.993788819876</v>
      </c>
    </row>
    <row r="63" spans="1:6" s="21" customFormat="1" ht="12.75">
      <c r="A63" s="18" t="s">
        <v>604</v>
      </c>
      <c r="B63" s="18" t="s">
        <v>605</v>
      </c>
      <c r="C63" s="18" t="s">
        <v>61</v>
      </c>
      <c r="D63" s="40">
        <v>4</v>
      </c>
      <c r="E63" s="40">
        <v>3880</v>
      </c>
      <c r="F63" s="23">
        <f t="shared" si="1"/>
        <v>15520</v>
      </c>
    </row>
    <row r="64" spans="1:6" s="21" customFormat="1" ht="12.75">
      <c r="A64" s="18" t="s">
        <v>606</v>
      </c>
      <c r="B64" s="18" t="s">
        <v>607</v>
      </c>
      <c r="C64" s="18" t="s">
        <v>61</v>
      </c>
      <c r="D64" s="40">
        <v>2</v>
      </c>
      <c r="E64" s="40">
        <v>3540</v>
      </c>
      <c r="F64" s="23">
        <f t="shared" si="1"/>
        <v>7080</v>
      </c>
    </row>
    <row r="65" spans="1:6" s="21" customFormat="1" ht="12.75">
      <c r="A65" s="18" t="s">
        <v>608</v>
      </c>
      <c r="B65" s="18" t="s">
        <v>609</v>
      </c>
      <c r="C65" s="18" t="s">
        <v>61</v>
      </c>
      <c r="D65" s="40">
        <v>2</v>
      </c>
      <c r="E65" s="40">
        <v>97.25</v>
      </c>
      <c r="F65" s="23">
        <f t="shared" si="1"/>
        <v>194.5</v>
      </c>
    </row>
    <row r="66" spans="1:6" s="21" customFormat="1" ht="12.75">
      <c r="A66" s="18" t="s">
        <v>610</v>
      </c>
      <c r="B66" s="18" t="s">
        <v>611</v>
      </c>
      <c r="C66" s="18" t="s">
        <v>61</v>
      </c>
      <c r="D66" s="40">
        <v>2</v>
      </c>
      <c r="E66" s="40">
        <v>203</v>
      </c>
      <c r="F66" s="23">
        <f t="shared" si="1"/>
        <v>406</v>
      </c>
    </row>
    <row r="67" spans="1:6" ht="12.75">
      <c r="A67" s="18" t="s">
        <v>612</v>
      </c>
      <c r="B67" s="18" t="s">
        <v>613</v>
      </c>
      <c r="C67" s="18" t="s">
        <v>1</v>
      </c>
      <c r="D67" s="40">
        <v>500</v>
      </c>
      <c r="E67" s="40">
        <v>125</v>
      </c>
      <c r="F67" s="23">
        <f t="shared" si="1"/>
        <v>62500</v>
      </c>
    </row>
    <row r="68" spans="1:6" ht="12.75">
      <c r="A68" s="18" t="s">
        <v>594</v>
      </c>
      <c r="B68" s="18" t="s">
        <v>597</v>
      </c>
      <c r="C68" s="18" t="s">
        <v>1</v>
      </c>
      <c r="D68" s="40">
        <v>500</v>
      </c>
      <c r="E68" s="40">
        <v>92.28</v>
      </c>
      <c r="F68" s="23">
        <f t="shared" si="1"/>
        <v>46140</v>
      </c>
    </row>
    <row r="69" spans="1:6" ht="12.75">
      <c r="A69" s="18" t="s">
        <v>590</v>
      </c>
      <c r="B69" s="18" t="s">
        <v>591</v>
      </c>
      <c r="C69" s="18" t="s">
        <v>1</v>
      </c>
      <c r="D69" s="40">
        <v>500</v>
      </c>
      <c r="E69" s="40">
        <v>50.42</v>
      </c>
      <c r="F69" s="23">
        <f t="shared" si="1"/>
        <v>25210</v>
      </c>
    </row>
    <row r="70" spans="1:6" ht="12.75">
      <c r="A70" s="18" t="s">
        <v>592</v>
      </c>
      <c r="B70" s="18" t="s">
        <v>595</v>
      </c>
      <c r="C70" s="18" t="s">
        <v>1</v>
      </c>
      <c r="D70" s="40">
        <v>500</v>
      </c>
      <c r="E70" s="40">
        <v>23.36</v>
      </c>
      <c r="F70" s="23">
        <f t="shared" si="1"/>
        <v>11680</v>
      </c>
    </row>
    <row r="71" spans="1:6" ht="12.75">
      <c r="A71" s="18" t="s">
        <v>593</v>
      </c>
      <c r="B71" s="18" t="s">
        <v>596</v>
      </c>
      <c r="C71" s="18" t="s">
        <v>1</v>
      </c>
      <c r="D71" s="40">
        <v>500</v>
      </c>
      <c r="E71" s="40">
        <v>51.66</v>
      </c>
      <c r="F71" s="23">
        <f t="shared" si="1"/>
        <v>25830</v>
      </c>
    </row>
    <row r="72" spans="1:6" ht="12.75">
      <c r="A72" s="18" t="s">
        <v>614</v>
      </c>
      <c r="B72" s="18" t="s">
        <v>615</v>
      </c>
      <c r="C72" s="18" t="s">
        <v>1</v>
      </c>
      <c r="D72" s="40">
        <v>500</v>
      </c>
      <c r="E72" s="40">
        <v>39.35</v>
      </c>
      <c r="F72" s="23">
        <f t="shared" si="1"/>
        <v>19675</v>
      </c>
    </row>
    <row r="73" spans="1:6" ht="12.75">
      <c r="A73" s="5" t="s">
        <v>14</v>
      </c>
      <c r="B73" s="8"/>
      <c r="C73" s="5"/>
      <c r="D73" s="41"/>
      <c r="E73" s="41"/>
      <c r="F73" s="9">
        <f>SUM(F61:F72)</f>
        <v>259180.49378881988</v>
      </c>
    </row>
    <row r="74" spans="1:6" ht="12.75">
      <c r="A74" s="6" t="s">
        <v>15</v>
      </c>
      <c r="B74" s="29"/>
      <c r="C74" s="6" t="s">
        <v>16</v>
      </c>
      <c r="D74" s="42">
        <v>0.06</v>
      </c>
      <c r="E74" s="42"/>
      <c r="F74" s="10">
        <f>F73*D74</f>
        <v>15550.829627329193</v>
      </c>
    </row>
    <row r="75" spans="1:6" ht="12.75">
      <c r="A75" s="8" t="s">
        <v>6</v>
      </c>
      <c r="B75" s="8"/>
      <c r="C75" t="s">
        <v>1</v>
      </c>
      <c r="D75" s="41">
        <v>500</v>
      </c>
      <c r="E75" s="41"/>
      <c r="F75" s="9">
        <f>SUM(F73:F74)</f>
        <v>274731.32341614907</v>
      </c>
    </row>
    <row r="76" spans="1:6" ht="12.75">
      <c r="A76" s="11" t="s">
        <v>17</v>
      </c>
      <c r="B76" s="11"/>
      <c r="C76" s="12" t="s">
        <v>1</v>
      </c>
      <c r="D76" s="13">
        <v>1</v>
      </c>
      <c r="E76" s="13">
        <f>F75/D75</f>
        <v>549.4626468322981</v>
      </c>
      <c r="F76" s="12"/>
    </row>
    <row r="77" spans="1:6" ht="12.75">
      <c r="A77" s="14" t="s">
        <v>938</v>
      </c>
      <c r="B77" s="34"/>
      <c r="C77" s="35"/>
      <c r="D77" s="36"/>
      <c r="E77" s="36"/>
      <c r="F77" s="35"/>
    </row>
    <row r="78" spans="1:6" ht="12.75">
      <c r="A78" s="34"/>
      <c r="B78" s="34"/>
      <c r="C78" s="35"/>
      <c r="D78" s="36"/>
      <c r="E78" s="36"/>
      <c r="F78" s="35"/>
    </row>
    <row r="80" spans="1:2" ht="12.75">
      <c r="A80" t="s">
        <v>574</v>
      </c>
      <c r="B80" s="21" t="s">
        <v>575</v>
      </c>
    </row>
    <row r="81" spans="1:2" ht="12.75">
      <c r="A81" t="s">
        <v>576</v>
      </c>
      <c r="B81" s="21" t="s">
        <v>616</v>
      </c>
    </row>
    <row r="82" spans="1:2" ht="12.75">
      <c r="A82" t="s">
        <v>577</v>
      </c>
      <c r="B82" s="21" t="s">
        <v>627</v>
      </c>
    </row>
    <row r="83" spans="1:2" ht="12.75">
      <c r="A83" t="s">
        <v>578</v>
      </c>
      <c r="B83" s="21" t="s">
        <v>617</v>
      </c>
    </row>
    <row r="84" spans="1:2" ht="12.75">
      <c r="A84" t="s">
        <v>579</v>
      </c>
      <c r="B84" s="21" t="s">
        <v>585</v>
      </c>
    </row>
    <row r="85" spans="1:2" ht="12.75">
      <c r="A85" t="s">
        <v>580</v>
      </c>
      <c r="B85" s="21" t="s">
        <v>599</v>
      </c>
    </row>
    <row r="86" spans="1:2" ht="12.75">
      <c r="A86" t="s">
        <v>581</v>
      </c>
      <c r="B86" s="21" t="s">
        <v>600</v>
      </c>
    </row>
    <row r="87" spans="1:2" ht="12.75">
      <c r="A87" t="s">
        <v>582</v>
      </c>
      <c r="B87" s="21" t="s">
        <v>588</v>
      </c>
    </row>
    <row r="88" ht="12.75">
      <c r="B88" s="21"/>
    </row>
    <row r="89" spans="1:6" ht="12.75">
      <c r="A89" s="1" t="s">
        <v>618</v>
      </c>
      <c r="B89" s="27" t="s">
        <v>619</v>
      </c>
      <c r="C89" s="1"/>
      <c r="D89" s="38"/>
      <c r="E89" s="38"/>
      <c r="F89" s="1"/>
    </row>
    <row r="90" spans="1:6" ht="12.75">
      <c r="A90" t="s">
        <v>568</v>
      </c>
      <c r="B90" s="27"/>
      <c r="C90" s="1"/>
      <c r="D90" s="38"/>
      <c r="E90" s="38"/>
      <c r="F90" s="1"/>
    </row>
    <row r="91" spans="1:6" ht="12.75">
      <c r="A91" s="3" t="s">
        <v>2</v>
      </c>
      <c r="B91" s="28" t="s">
        <v>3</v>
      </c>
      <c r="C91" s="3" t="s">
        <v>4</v>
      </c>
      <c r="D91" s="39" t="s">
        <v>5</v>
      </c>
      <c r="E91" s="39" t="s">
        <v>12</v>
      </c>
      <c r="F91" s="3" t="s">
        <v>13</v>
      </c>
    </row>
    <row r="92" spans="1:6" ht="12.75">
      <c r="A92" s="18" t="s">
        <v>602</v>
      </c>
      <c r="B92" s="18" t="s">
        <v>603</v>
      </c>
      <c r="C92" s="18" t="s">
        <v>1</v>
      </c>
      <c r="D92" s="40">
        <v>500</v>
      </c>
      <c r="E92" s="40">
        <v>69.72</v>
      </c>
      <c r="F92" s="23">
        <f aca="true" t="shared" si="2" ref="F92:F103">D92*E92</f>
        <v>34860</v>
      </c>
    </row>
    <row r="93" spans="1:6" ht="12.75">
      <c r="A93" s="18" t="s">
        <v>604</v>
      </c>
      <c r="B93" s="18" t="s">
        <v>605</v>
      </c>
      <c r="C93" s="18" t="s">
        <v>61</v>
      </c>
      <c r="D93" s="40">
        <v>4</v>
      </c>
      <c r="E93" s="40">
        <v>3880</v>
      </c>
      <c r="F93" s="23">
        <f t="shared" si="2"/>
        <v>15520</v>
      </c>
    </row>
    <row r="94" spans="1:6" ht="12.75">
      <c r="A94" s="18" t="s">
        <v>937</v>
      </c>
      <c r="B94" s="18" t="s">
        <v>936</v>
      </c>
      <c r="C94" s="18" t="s">
        <v>1</v>
      </c>
      <c r="D94" s="40">
        <v>500</v>
      </c>
      <c r="E94" s="40">
        <f>(107.6/80.5)*19.83</f>
        <v>26.505689440993788</v>
      </c>
      <c r="F94" s="23">
        <f t="shared" si="2"/>
        <v>13252.844720496894</v>
      </c>
    </row>
    <row r="95" spans="1:6" ht="12.75">
      <c r="A95" s="18" t="s">
        <v>606</v>
      </c>
      <c r="B95" s="18" t="s">
        <v>607</v>
      </c>
      <c r="C95" s="18" t="s">
        <v>61</v>
      </c>
      <c r="D95" s="40">
        <v>2</v>
      </c>
      <c r="E95" s="40">
        <v>3540</v>
      </c>
      <c r="F95" s="23">
        <f t="shared" si="2"/>
        <v>7080</v>
      </c>
    </row>
    <row r="96" spans="1:6" ht="12.75">
      <c r="A96" s="18" t="s">
        <v>608</v>
      </c>
      <c r="B96" s="18" t="s">
        <v>609</v>
      </c>
      <c r="C96" s="18" t="s">
        <v>61</v>
      </c>
      <c r="D96" s="40">
        <v>2</v>
      </c>
      <c r="E96" s="40">
        <v>97.25</v>
      </c>
      <c r="F96" s="23">
        <f t="shared" si="2"/>
        <v>194.5</v>
      </c>
    </row>
    <row r="97" spans="1:6" ht="12.75">
      <c r="A97" s="18" t="s">
        <v>610</v>
      </c>
      <c r="B97" s="18" t="s">
        <v>611</v>
      </c>
      <c r="C97" s="18" t="s">
        <v>61</v>
      </c>
      <c r="D97" s="40">
        <v>2</v>
      </c>
      <c r="E97" s="40">
        <v>203</v>
      </c>
      <c r="F97" s="23">
        <f t="shared" si="2"/>
        <v>406</v>
      </c>
    </row>
    <row r="98" spans="1:6" ht="12.75">
      <c r="A98" s="18" t="s">
        <v>612</v>
      </c>
      <c r="B98" s="18" t="s">
        <v>613</v>
      </c>
      <c r="C98" s="18" t="s">
        <v>1</v>
      </c>
      <c r="D98" s="40">
        <v>500</v>
      </c>
      <c r="E98" s="40">
        <v>125</v>
      </c>
      <c r="F98" s="23">
        <f t="shared" si="2"/>
        <v>62500</v>
      </c>
    </row>
    <row r="99" spans="1:6" ht="12.75">
      <c r="A99" s="18" t="s">
        <v>620</v>
      </c>
      <c r="B99" s="18" t="s">
        <v>621</v>
      </c>
      <c r="C99" s="18" t="s">
        <v>1</v>
      </c>
      <c r="D99" s="40">
        <v>500</v>
      </c>
      <c r="E99" s="40">
        <v>184</v>
      </c>
      <c r="F99" s="23">
        <f t="shared" si="2"/>
        <v>92000</v>
      </c>
    </row>
    <row r="100" spans="1:6" ht="12.75">
      <c r="A100" s="18" t="s">
        <v>594</v>
      </c>
      <c r="B100" s="18" t="s">
        <v>597</v>
      </c>
      <c r="C100" s="18" t="s">
        <v>1</v>
      </c>
      <c r="D100" s="40">
        <v>500</v>
      </c>
      <c r="E100" s="40">
        <v>92.28</v>
      </c>
      <c r="F100" s="23">
        <f t="shared" si="2"/>
        <v>46140</v>
      </c>
    </row>
    <row r="101" spans="1:6" ht="12.75">
      <c r="A101" s="18" t="s">
        <v>590</v>
      </c>
      <c r="B101" s="18" t="s">
        <v>591</v>
      </c>
      <c r="C101" s="18" t="s">
        <v>1</v>
      </c>
      <c r="D101" s="40">
        <v>500</v>
      </c>
      <c r="E101" s="40">
        <v>50.42</v>
      </c>
      <c r="F101" s="23">
        <f t="shared" si="2"/>
        <v>25210</v>
      </c>
    </row>
    <row r="102" spans="1:6" ht="12.75">
      <c r="A102" s="18" t="s">
        <v>592</v>
      </c>
      <c r="B102" s="18" t="s">
        <v>595</v>
      </c>
      <c r="C102" s="18" t="s">
        <v>1</v>
      </c>
      <c r="D102" s="40">
        <v>500</v>
      </c>
      <c r="E102" s="40">
        <v>23.36</v>
      </c>
      <c r="F102" s="23">
        <f t="shared" si="2"/>
        <v>11680</v>
      </c>
    </row>
    <row r="103" spans="1:6" ht="12.75">
      <c r="A103" s="18" t="s">
        <v>593</v>
      </c>
      <c r="B103" s="18" t="s">
        <v>596</v>
      </c>
      <c r="C103" s="18" t="s">
        <v>1</v>
      </c>
      <c r="D103" s="40">
        <v>500</v>
      </c>
      <c r="E103" s="40">
        <v>51.66</v>
      </c>
      <c r="F103" s="23">
        <f t="shared" si="2"/>
        <v>25830</v>
      </c>
    </row>
    <row r="104" spans="1:6" ht="12.75">
      <c r="A104" s="8" t="s">
        <v>14</v>
      </c>
      <c r="B104" s="8"/>
      <c r="C104" s="8"/>
      <c r="D104" s="73"/>
      <c r="E104" s="73"/>
      <c r="F104" s="9">
        <f>SUM(F92:F103)</f>
        <v>334673.3447204969</v>
      </c>
    </row>
    <row r="105" spans="1:6" ht="12.75">
      <c r="A105" s="6" t="s">
        <v>15</v>
      </c>
      <c r="B105" s="29"/>
      <c r="C105" s="6" t="s">
        <v>16</v>
      </c>
      <c r="D105" s="42">
        <v>0.06</v>
      </c>
      <c r="E105" s="42"/>
      <c r="F105" s="10">
        <f>F104*D105</f>
        <v>20080.400683229815</v>
      </c>
    </row>
    <row r="106" spans="1:6" ht="12.75">
      <c r="A106" s="8" t="s">
        <v>6</v>
      </c>
      <c r="B106" s="8"/>
      <c r="C106" t="s">
        <v>1</v>
      </c>
      <c r="D106" s="41">
        <v>500</v>
      </c>
      <c r="E106" s="41"/>
      <c r="F106" s="9">
        <f>SUM(F104:F105)</f>
        <v>354753.7454037267</v>
      </c>
    </row>
    <row r="107" spans="1:6" ht="12.75">
      <c r="A107" s="11" t="s">
        <v>17</v>
      </c>
      <c r="B107" s="11"/>
      <c r="C107" s="12" t="s">
        <v>1</v>
      </c>
      <c r="D107" s="13">
        <v>1</v>
      </c>
      <c r="E107" s="13">
        <f>F106/D106</f>
        <v>709.5074908074535</v>
      </c>
      <c r="F107" s="12"/>
    </row>
    <row r="108" spans="1:6" ht="12.75">
      <c r="A108" s="14" t="s">
        <v>938</v>
      </c>
      <c r="B108" s="34"/>
      <c r="C108" s="35"/>
      <c r="D108" s="36"/>
      <c r="E108" s="36"/>
      <c r="F108" s="35"/>
    </row>
    <row r="109" spans="1:6" ht="12.75">
      <c r="A109" s="34"/>
      <c r="B109" s="34"/>
      <c r="C109" s="35"/>
      <c r="D109" s="36"/>
      <c r="E109" s="36"/>
      <c r="F109" s="35"/>
    </row>
    <row r="111" spans="1:2" ht="12.75">
      <c r="A111" t="s">
        <v>574</v>
      </c>
      <c r="B111" s="21" t="s">
        <v>575</v>
      </c>
    </row>
    <row r="112" spans="1:2" ht="12.75">
      <c r="A112" t="s">
        <v>576</v>
      </c>
      <c r="B112" s="21" t="s">
        <v>622</v>
      </c>
    </row>
    <row r="113" spans="1:2" ht="12.75">
      <c r="A113" t="s">
        <v>577</v>
      </c>
      <c r="B113" s="21" t="s">
        <v>623</v>
      </c>
    </row>
    <row r="114" spans="1:2" ht="12.75">
      <c r="A114" t="s">
        <v>578</v>
      </c>
      <c r="B114" s="21" t="s">
        <v>624</v>
      </c>
    </row>
    <row r="115" spans="1:2" ht="12.75">
      <c r="A115" t="s">
        <v>579</v>
      </c>
      <c r="B115" s="21" t="s">
        <v>585</v>
      </c>
    </row>
    <row r="116" spans="1:2" ht="12.75">
      <c r="A116" t="s">
        <v>580</v>
      </c>
      <c r="B116" s="21" t="s">
        <v>599</v>
      </c>
    </row>
    <row r="117" spans="1:2" ht="12.75">
      <c r="A117" t="s">
        <v>581</v>
      </c>
      <c r="B117" s="21" t="s">
        <v>600</v>
      </c>
    </row>
    <row r="118" spans="1:2" ht="12.75">
      <c r="A118" t="s">
        <v>582</v>
      </c>
      <c r="B118" s="21" t="s">
        <v>625</v>
      </c>
    </row>
    <row r="119" ht="12.75">
      <c r="B119" s="21"/>
    </row>
    <row r="120" spans="1:6" ht="12.75">
      <c r="A120" s="1" t="s">
        <v>626</v>
      </c>
      <c r="B120" s="27" t="s">
        <v>619</v>
      </c>
      <c r="C120" s="1"/>
      <c r="D120" s="38"/>
      <c r="E120" s="38"/>
      <c r="F120" s="1"/>
    </row>
    <row r="121" spans="1:6" ht="12.75">
      <c r="A121" t="s">
        <v>568</v>
      </c>
      <c r="B121" s="27"/>
      <c r="C121" s="1"/>
      <c r="D121" s="38"/>
      <c r="E121" s="38"/>
      <c r="F121" s="1"/>
    </row>
    <row r="122" spans="1:6" ht="12.75">
      <c r="A122" s="3" t="s">
        <v>2</v>
      </c>
      <c r="B122" s="28" t="s">
        <v>3</v>
      </c>
      <c r="C122" s="3" t="s">
        <v>4</v>
      </c>
      <c r="D122" s="39" t="s">
        <v>5</v>
      </c>
      <c r="E122" s="39" t="s">
        <v>12</v>
      </c>
      <c r="F122" s="3" t="s">
        <v>13</v>
      </c>
    </row>
    <row r="123" spans="1:6" ht="12.75">
      <c r="A123" s="25" t="s">
        <v>633</v>
      </c>
      <c r="B123" s="30" t="s">
        <v>634</v>
      </c>
      <c r="C123" s="25" t="s">
        <v>61</v>
      </c>
      <c r="D123" s="43">
        <v>5</v>
      </c>
      <c r="E123" s="43">
        <v>1464</v>
      </c>
      <c r="F123" s="23">
        <f aca="true" t="shared" si="3" ref="F123:F133">D123*E123</f>
        <v>7320</v>
      </c>
    </row>
    <row r="124" spans="1:6" ht="12.75">
      <c r="A124" s="25" t="s">
        <v>635</v>
      </c>
      <c r="B124" s="30" t="s">
        <v>636</v>
      </c>
      <c r="C124" s="25" t="s">
        <v>61</v>
      </c>
      <c r="D124" s="43">
        <v>5</v>
      </c>
      <c r="E124" s="43">
        <v>877</v>
      </c>
      <c r="F124" s="23">
        <f t="shared" si="3"/>
        <v>4385</v>
      </c>
    </row>
    <row r="125" spans="1:6" ht="12.75">
      <c r="A125" s="30" t="s">
        <v>637</v>
      </c>
      <c r="B125" s="30" t="s">
        <v>638</v>
      </c>
      <c r="C125" s="30" t="s">
        <v>61</v>
      </c>
      <c r="D125" s="44">
        <v>3</v>
      </c>
      <c r="E125" s="44">
        <v>1900</v>
      </c>
      <c r="F125" s="23">
        <f t="shared" si="3"/>
        <v>5700</v>
      </c>
    </row>
    <row r="126" spans="1:6" ht="12.75">
      <c r="A126" s="30" t="s">
        <v>939</v>
      </c>
      <c r="B126" s="46" t="s">
        <v>940</v>
      </c>
      <c r="C126" s="30" t="s">
        <v>61</v>
      </c>
      <c r="D126" s="44">
        <v>15</v>
      </c>
      <c r="E126" s="44">
        <v>2350</v>
      </c>
      <c r="F126" s="23">
        <f t="shared" si="3"/>
        <v>35250</v>
      </c>
    </row>
    <row r="127" spans="1:6" ht="12.75">
      <c r="A127" s="18" t="s">
        <v>602</v>
      </c>
      <c r="B127" s="18" t="s">
        <v>603</v>
      </c>
      <c r="C127" s="18" t="s">
        <v>1</v>
      </c>
      <c r="D127" s="40">
        <v>500</v>
      </c>
      <c r="E127" s="40">
        <v>69.72</v>
      </c>
      <c r="F127" s="23">
        <f t="shared" si="3"/>
        <v>34860</v>
      </c>
    </row>
    <row r="128" spans="1:6" ht="12.75">
      <c r="A128" s="18" t="s">
        <v>604</v>
      </c>
      <c r="B128" s="18" t="s">
        <v>605</v>
      </c>
      <c r="C128" s="18" t="s">
        <v>61</v>
      </c>
      <c r="D128" s="40">
        <v>10</v>
      </c>
      <c r="E128" s="40">
        <v>3680</v>
      </c>
      <c r="F128" s="23">
        <f t="shared" si="3"/>
        <v>36800</v>
      </c>
    </row>
    <row r="129" spans="1:6" ht="12.75">
      <c r="A129" s="18" t="s">
        <v>937</v>
      </c>
      <c r="B129" s="18" t="s">
        <v>936</v>
      </c>
      <c r="C129" s="18" t="s">
        <v>1</v>
      </c>
      <c r="D129" s="40">
        <v>500</v>
      </c>
      <c r="E129" s="40">
        <f>(107.6/80.5)*29.58</f>
        <v>39.53798757763975</v>
      </c>
      <c r="F129" s="23">
        <f t="shared" si="3"/>
        <v>19768.993788819873</v>
      </c>
    </row>
    <row r="130" spans="1:6" ht="12.75">
      <c r="A130" s="18" t="s">
        <v>606</v>
      </c>
      <c r="B130" s="18" t="s">
        <v>607</v>
      </c>
      <c r="C130" s="18" t="s">
        <v>61</v>
      </c>
      <c r="D130" s="40">
        <v>8</v>
      </c>
      <c r="E130" s="40">
        <v>3210</v>
      </c>
      <c r="F130" s="23">
        <f t="shared" si="3"/>
        <v>25680</v>
      </c>
    </row>
    <row r="131" spans="1:6" ht="12.75">
      <c r="A131" s="18" t="s">
        <v>608</v>
      </c>
      <c r="B131" s="18" t="s">
        <v>609</v>
      </c>
      <c r="C131" s="18" t="s">
        <v>61</v>
      </c>
      <c r="D131" s="40">
        <v>8</v>
      </c>
      <c r="E131" s="40">
        <v>90.67</v>
      </c>
      <c r="F131" s="23">
        <f t="shared" si="3"/>
        <v>725.36</v>
      </c>
    </row>
    <row r="132" spans="1:6" ht="12.75">
      <c r="A132" s="18" t="s">
        <v>610</v>
      </c>
      <c r="B132" s="18" t="s">
        <v>611</v>
      </c>
      <c r="C132" s="18" t="s">
        <v>61</v>
      </c>
      <c r="D132" s="40">
        <v>8</v>
      </c>
      <c r="E132" s="40">
        <v>179</v>
      </c>
      <c r="F132" s="23">
        <f t="shared" si="3"/>
        <v>1432</v>
      </c>
    </row>
    <row r="133" spans="1:6" ht="12.75">
      <c r="A133" s="18" t="s">
        <v>612</v>
      </c>
      <c r="B133" s="18" t="s">
        <v>613</v>
      </c>
      <c r="C133" s="18" t="s">
        <v>1</v>
      </c>
      <c r="D133" s="40">
        <v>500</v>
      </c>
      <c r="E133" s="40">
        <v>125</v>
      </c>
      <c r="F133" s="23">
        <f t="shared" si="3"/>
        <v>62500</v>
      </c>
    </row>
    <row r="134" spans="1:6" ht="12.75">
      <c r="A134" s="18" t="s">
        <v>620</v>
      </c>
      <c r="B134" s="18" t="s">
        <v>621</v>
      </c>
      <c r="C134" s="18" t="s">
        <v>1</v>
      </c>
      <c r="D134" s="40">
        <v>500</v>
      </c>
      <c r="E134" s="40">
        <v>184</v>
      </c>
      <c r="F134" s="23">
        <f aca="true" t="shared" si="4" ref="F134:F141">D134*E134</f>
        <v>92000</v>
      </c>
    </row>
    <row r="135" spans="1:6" ht="12.75">
      <c r="A135" s="18" t="s">
        <v>614</v>
      </c>
      <c r="B135" s="18" t="s">
        <v>615</v>
      </c>
      <c r="C135" s="18" t="s">
        <v>1</v>
      </c>
      <c r="D135" s="40">
        <v>500</v>
      </c>
      <c r="E135" s="40">
        <v>39.35</v>
      </c>
      <c r="F135" s="23">
        <f t="shared" si="4"/>
        <v>19675</v>
      </c>
    </row>
    <row r="136" spans="1:6" ht="12.75">
      <c r="A136" s="18" t="s">
        <v>594</v>
      </c>
      <c r="B136" s="18" t="s">
        <v>597</v>
      </c>
      <c r="C136" s="18" t="s">
        <v>1</v>
      </c>
      <c r="D136" s="40">
        <v>500</v>
      </c>
      <c r="E136" s="40">
        <v>92.28</v>
      </c>
      <c r="F136" s="23">
        <f t="shared" si="4"/>
        <v>46140</v>
      </c>
    </row>
    <row r="137" spans="1:6" ht="12.75">
      <c r="A137" s="18" t="s">
        <v>590</v>
      </c>
      <c r="B137" s="18" t="s">
        <v>591</v>
      </c>
      <c r="C137" s="18" t="s">
        <v>1</v>
      </c>
      <c r="D137" s="40">
        <v>500</v>
      </c>
      <c r="E137" s="40">
        <v>50.42</v>
      </c>
      <c r="F137" s="23">
        <f t="shared" si="4"/>
        <v>25210</v>
      </c>
    </row>
    <row r="138" spans="1:6" ht="12.75">
      <c r="A138" s="18" t="s">
        <v>592</v>
      </c>
      <c r="B138" s="18" t="s">
        <v>595</v>
      </c>
      <c r="C138" s="18" t="s">
        <v>1</v>
      </c>
      <c r="D138" s="40">
        <v>500</v>
      </c>
      <c r="E138" s="40">
        <v>23.36</v>
      </c>
      <c r="F138" s="23">
        <f t="shared" si="4"/>
        <v>11680</v>
      </c>
    </row>
    <row r="139" spans="1:6" ht="12.75">
      <c r="A139" s="18" t="s">
        <v>593</v>
      </c>
      <c r="B139" s="18" t="s">
        <v>596</v>
      </c>
      <c r="C139" s="18" t="s">
        <v>1</v>
      </c>
      <c r="D139" s="40">
        <v>500</v>
      </c>
      <c r="E139" s="40">
        <v>51.66</v>
      </c>
      <c r="F139" s="23">
        <f t="shared" si="4"/>
        <v>25830</v>
      </c>
    </row>
    <row r="140" spans="1:6" s="21" customFormat="1" ht="12.75">
      <c r="A140" s="18" t="s">
        <v>629</v>
      </c>
      <c r="B140" s="18" t="s">
        <v>630</v>
      </c>
      <c r="C140" s="18" t="s">
        <v>61</v>
      </c>
      <c r="D140" s="40">
        <v>1</v>
      </c>
      <c r="E140" s="40">
        <v>3470</v>
      </c>
      <c r="F140" s="23">
        <f t="shared" si="4"/>
        <v>3470</v>
      </c>
    </row>
    <row r="141" spans="1:6" s="21" customFormat="1" ht="12.75">
      <c r="A141" s="18" t="s">
        <v>631</v>
      </c>
      <c r="B141" s="18" t="s">
        <v>632</v>
      </c>
      <c r="C141" s="18" t="s">
        <v>1</v>
      </c>
      <c r="D141" s="40">
        <v>500</v>
      </c>
      <c r="E141" s="40">
        <v>158</v>
      </c>
      <c r="F141" s="23">
        <f t="shared" si="4"/>
        <v>79000</v>
      </c>
    </row>
    <row r="142" spans="1:6" ht="12.75">
      <c r="A142" s="5" t="s">
        <v>14</v>
      </c>
      <c r="B142" s="8"/>
      <c r="C142" s="5"/>
      <c r="D142" s="41"/>
      <c r="E142" s="41"/>
      <c r="F142" s="9">
        <f>SUM(F123:F141)</f>
        <v>537426.3537888199</v>
      </c>
    </row>
    <row r="143" spans="1:6" ht="12.75">
      <c r="A143" s="6" t="s">
        <v>15</v>
      </c>
      <c r="B143" s="29"/>
      <c r="C143" s="6" t="s">
        <v>16</v>
      </c>
      <c r="D143" s="42">
        <v>0.06</v>
      </c>
      <c r="E143" s="42"/>
      <c r="F143" s="10">
        <f>F142*D143</f>
        <v>32245.581227329192</v>
      </c>
    </row>
    <row r="144" spans="1:6" ht="12.75">
      <c r="A144" s="8" t="s">
        <v>6</v>
      </c>
      <c r="B144" s="8"/>
      <c r="C144" t="s">
        <v>1</v>
      </c>
      <c r="D144" s="41">
        <v>500</v>
      </c>
      <c r="E144" s="41"/>
      <c r="F144" s="9">
        <f>SUM(F142:F143)</f>
        <v>569671.9350161491</v>
      </c>
    </row>
    <row r="145" spans="1:6" ht="12.75">
      <c r="A145" s="11" t="s">
        <v>17</v>
      </c>
      <c r="B145" s="11"/>
      <c r="C145" s="12" t="s">
        <v>1</v>
      </c>
      <c r="D145" s="13">
        <v>1</v>
      </c>
      <c r="E145" s="13">
        <f>F144/D144</f>
        <v>1139.3438700322981</v>
      </c>
      <c r="F145" s="12"/>
    </row>
    <row r="146" spans="1:6" ht="12.75">
      <c r="A146" s="14" t="s">
        <v>938</v>
      </c>
      <c r="B146" s="34"/>
      <c r="C146" s="35"/>
      <c r="D146" s="36"/>
      <c r="E146" s="36"/>
      <c r="F146" s="35"/>
    </row>
    <row r="147" spans="1:6" ht="12.75">
      <c r="A147" s="34"/>
      <c r="B147" s="34"/>
      <c r="C147" s="35"/>
      <c r="D147" s="36"/>
      <c r="E147" s="36"/>
      <c r="F147" s="35"/>
    </row>
    <row r="149" spans="1:2" ht="12.75">
      <c r="A149" t="s">
        <v>574</v>
      </c>
      <c r="B149" s="21" t="s">
        <v>575</v>
      </c>
    </row>
    <row r="150" spans="1:2" ht="12.75">
      <c r="A150" t="s">
        <v>576</v>
      </c>
      <c r="B150" s="21" t="s">
        <v>622</v>
      </c>
    </row>
    <row r="151" spans="1:2" ht="12.75">
      <c r="A151" t="s">
        <v>577</v>
      </c>
      <c r="B151" s="21" t="s">
        <v>623</v>
      </c>
    </row>
    <row r="152" spans="1:2" ht="12.75">
      <c r="A152" t="s">
        <v>578</v>
      </c>
      <c r="B152" s="21" t="s">
        <v>624</v>
      </c>
    </row>
    <row r="153" spans="1:2" ht="12.75">
      <c r="A153" t="s">
        <v>579</v>
      </c>
      <c r="B153" s="21" t="s">
        <v>585</v>
      </c>
    </row>
    <row r="154" spans="1:2" ht="12.75">
      <c r="A154" t="s">
        <v>580</v>
      </c>
      <c r="B154" s="21" t="s">
        <v>640</v>
      </c>
    </row>
    <row r="155" spans="1:2" ht="12.75">
      <c r="A155" t="s">
        <v>581</v>
      </c>
      <c r="B155" s="21" t="s">
        <v>600</v>
      </c>
    </row>
    <row r="156" spans="1:2" ht="12.75">
      <c r="A156" t="s">
        <v>582</v>
      </c>
      <c r="B156" s="21" t="s">
        <v>641</v>
      </c>
    </row>
    <row r="157" ht="12.75">
      <c r="B157" s="21"/>
    </row>
    <row r="158" spans="1:6" ht="12.75">
      <c r="A158" s="1" t="s">
        <v>639</v>
      </c>
      <c r="B158" s="27" t="s">
        <v>619</v>
      </c>
      <c r="C158" s="1"/>
      <c r="D158" s="38"/>
      <c r="E158" s="38"/>
      <c r="F158" s="1"/>
    </row>
    <row r="159" spans="1:6" ht="12.75">
      <c r="A159" t="s">
        <v>568</v>
      </c>
      <c r="B159" s="27"/>
      <c r="C159" s="1"/>
      <c r="D159" s="38"/>
      <c r="E159" s="38"/>
      <c r="F159" s="1"/>
    </row>
    <row r="160" spans="1:6" ht="12.75">
      <c r="A160" s="3" t="s">
        <v>2</v>
      </c>
      <c r="B160" s="28" t="s">
        <v>3</v>
      </c>
      <c r="C160" s="3" t="s">
        <v>4</v>
      </c>
      <c r="D160" s="39" t="s">
        <v>5</v>
      </c>
      <c r="E160" s="39" t="s">
        <v>12</v>
      </c>
      <c r="F160" s="3" t="s">
        <v>13</v>
      </c>
    </row>
    <row r="161" spans="1:6" ht="12.75">
      <c r="A161" s="25" t="s">
        <v>633</v>
      </c>
      <c r="B161" s="30" t="s">
        <v>634</v>
      </c>
      <c r="C161" s="25" t="s">
        <v>61</v>
      </c>
      <c r="D161" s="43">
        <v>5</v>
      </c>
      <c r="E161" s="43">
        <v>1464</v>
      </c>
      <c r="F161" s="23">
        <f aca="true" t="shared" si="5" ref="F161:F171">D161*E161</f>
        <v>7320</v>
      </c>
    </row>
    <row r="162" spans="1:6" ht="12.75">
      <c r="A162" s="30" t="s">
        <v>635</v>
      </c>
      <c r="B162" s="30" t="s">
        <v>636</v>
      </c>
      <c r="C162" s="30" t="s">
        <v>61</v>
      </c>
      <c r="D162" s="44">
        <v>5</v>
      </c>
      <c r="E162" s="44">
        <v>877</v>
      </c>
      <c r="F162" s="23">
        <f t="shared" si="5"/>
        <v>4385</v>
      </c>
    </row>
    <row r="163" spans="1:6" ht="12.75">
      <c r="A163" s="30" t="s">
        <v>637</v>
      </c>
      <c r="B163" s="30" t="s">
        <v>638</v>
      </c>
      <c r="C163" s="30" t="s">
        <v>61</v>
      </c>
      <c r="D163" s="44">
        <v>4</v>
      </c>
      <c r="E163" s="44">
        <v>1870</v>
      </c>
      <c r="F163" s="23">
        <f t="shared" si="5"/>
        <v>7480</v>
      </c>
    </row>
    <row r="164" spans="1:6" ht="12.75">
      <c r="A164" s="30" t="s">
        <v>939</v>
      </c>
      <c r="B164" s="46" t="s">
        <v>940</v>
      </c>
      <c r="C164" s="30" t="s">
        <v>61</v>
      </c>
      <c r="D164" s="44">
        <v>25</v>
      </c>
      <c r="E164" s="44">
        <v>2290</v>
      </c>
      <c r="F164" s="23">
        <f t="shared" si="5"/>
        <v>57250</v>
      </c>
    </row>
    <row r="165" spans="1:6" ht="12.75">
      <c r="A165" s="18" t="s">
        <v>602</v>
      </c>
      <c r="B165" s="18" t="s">
        <v>603</v>
      </c>
      <c r="C165" s="18" t="s">
        <v>1</v>
      </c>
      <c r="D165" s="40">
        <v>500</v>
      </c>
      <c r="E165" s="40">
        <v>69.72</v>
      </c>
      <c r="F165" s="23">
        <f t="shared" si="5"/>
        <v>34860</v>
      </c>
    </row>
    <row r="166" spans="1:6" ht="12.75">
      <c r="A166" s="18" t="s">
        <v>604</v>
      </c>
      <c r="B166" s="18" t="s">
        <v>605</v>
      </c>
      <c r="C166" s="18" t="s">
        <v>61</v>
      </c>
      <c r="D166" s="40">
        <v>10</v>
      </c>
      <c r="E166" s="40">
        <v>3680</v>
      </c>
      <c r="F166" s="23">
        <f t="shared" si="5"/>
        <v>36800</v>
      </c>
    </row>
    <row r="167" spans="1:6" ht="12.75">
      <c r="A167" s="18" t="s">
        <v>937</v>
      </c>
      <c r="B167" s="18" t="s">
        <v>936</v>
      </c>
      <c r="C167" s="18" t="s">
        <v>1</v>
      </c>
      <c r="D167" s="40">
        <v>500</v>
      </c>
      <c r="E167" s="40">
        <f>(107.6/80.5)*29.58</f>
        <v>39.53798757763975</v>
      </c>
      <c r="F167" s="23">
        <f t="shared" si="5"/>
        <v>19768.993788819873</v>
      </c>
    </row>
    <row r="168" spans="1:6" ht="12.75">
      <c r="A168" s="18" t="s">
        <v>606</v>
      </c>
      <c r="B168" s="18" t="s">
        <v>607</v>
      </c>
      <c r="C168" s="18" t="s">
        <v>61</v>
      </c>
      <c r="D168" s="40">
        <v>8</v>
      </c>
      <c r="E168" s="40">
        <v>3210</v>
      </c>
      <c r="F168" s="23">
        <f t="shared" si="5"/>
        <v>25680</v>
      </c>
    </row>
    <row r="169" spans="1:6" ht="12.75">
      <c r="A169" s="18" t="s">
        <v>608</v>
      </c>
      <c r="B169" s="18" t="s">
        <v>609</v>
      </c>
      <c r="C169" s="18" t="s">
        <v>61</v>
      </c>
      <c r="D169" s="40">
        <v>8</v>
      </c>
      <c r="E169" s="40">
        <v>90.67</v>
      </c>
      <c r="F169" s="23">
        <f t="shared" si="5"/>
        <v>725.36</v>
      </c>
    </row>
    <row r="170" spans="1:6" ht="12.75">
      <c r="A170" s="18" t="s">
        <v>610</v>
      </c>
      <c r="B170" s="18" t="s">
        <v>611</v>
      </c>
      <c r="C170" s="18" t="s">
        <v>61</v>
      </c>
      <c r="D170" s="40">
        <v>8</v>
      </c>
      <c r="E170" s="40">
        <v>179</v>
      </c>
      <c r="F170" s="23">
        <f t="shared" si="5"/>
        <v>1432</v>
      </c>
    </row>
    <row r="171" spans="1:6" ht="12.75">
      <c r="A171" s="18" t="s">
        <v>612</v>
      </c>
      <c r="B171" s="18" t="s">
        <v>613</v>
      </c>
      <c r="C171" s="18" t="s">
        <v>1</v>
      </c>
      <c r="D171" s="40">
        <v>500</v>
      </c>
      <c r="E171" s="40">
        <v>125</v>
      </c>
      <c r="F171" s="23">
        <f t="shared" si="5"/>
        <v>62500</v>
      </c>
    </row>
    <row r="172" spans="1:6" ht="12.75">
      <c r="A172" s="18" t="s">
        <v>620</v>
      </c>
      <c r="B172" s="18" t="s">
        <v>621</v>
      </c>
      <c r="C172" s="18" t="s">
        <v>1</v>
      </c>
      <c r="D172" s="40">
        <v>500</v>
      </c>
      <c r="E172" s="40">
        <v>184</v>
      </c>
      <c r="F172" s="23">
        <f aca="true" t="shared" si="6" ref="F172:F181">D172*E172</f>
        <v>92000</v>
      </c>
    </row>
    <row r="173" spans="1:6" ht="12.75">
      <c r="A173" s="18" t="s">
        <v>642</v>
      </c>
      <c r="B173" s="18" t="s">
        <v>643</v>
      </c>
      <c r="C173" s="18" t="s">
        <v>1</v>
      </c>
      <c r="D173" s="40">
        <v>500</v>
      </c>
      <c r="E173" s="40">
        <v>76.28</v>
      </c>
      <c r="F173" s="23">
        <f t="shared" si="6"/>
        <v>38140</v>
      </c>
    </row>
    <row r="174" spans="1:6" ht="12.75">
      <c r="A174" s="18" t="s">
        <v>644</v>
      </c>
      <c r="B174" s="18" t="s">
        <v>645</v>
      </c>
      <c r="C174" s="18" t="s">
        <v>1</v>
      </c>
      <c r="D174" s="40">
        <v>500</v>
      </c>
      <c r="E174" s="40">
        <v>25.82</v>
      </c>
      <c r="F174" s="23">
        <f t="shared" si="6"/>
        <v>12910</v>
      </c>
    </row>
    <row r="175" spans="1:6" ht="12.75">
      <c r="A175" s="18" t="s">
        <v>646</v>
      </c>
      <c r="B175" s="18" t="s">
        <v>647</v>
      </c>
      <c r="C175" s="18" t="s">
        <v>1</v>
      </c>
      <c r="D175" s="40">
        <v>500</v>
      </c>
      <c r="E175" s="40">
        <v>67.66</v>
      </c>
      <c r="F175" s="23">
        <f t="shared" si="6"/>
        <v>33830</v>
      </c>
    </row>
    <row r="176" spans="1:6" ht="12.75">
      <c r="A176" s="18" t="s">
        <v>648</v>
      </c>
      <c r="B176" s="18" t="s">
        <v>649</v>
      </c>
      <c r="C176" s="18" t="s">
        <v>1</v>
      </c>
      <c r="D176" s="40">
        <v>500</v>
      </c>
      <c r="E176" s="40">
        <v>119</v>
      </c>
      <c r="F176" s="23">
        <f t="shared" si="6"/>
        <v>59500</v>
      </c>
    </row>
    <row r="177" spans="1:6" ht="12.75">
      <c r="A177" s="18" t="s">
        <v>650</v>
      </c>
      <c r="B177" s="18" t="s">
        <v>651</v>
      </c>
      <c r="C177" s="18" t="s">
        <v>1</v>
      </c>
      <c r="D177" s="40">
        <v>500</v>
      </c>
      <c r="E177" s="40">
        <v>39.36</v>
      </c>
      <c r="F177" s="23">
        <f t="shared" si="6"/>
        <v>19680</v>
      </c>
    </row>
    <row r="178" spans="1:6" ht="12.75">
      <c r="A178" s="18" t="s">
        <v>652</v>
      </c>
      <c r="B178" s="18" t="s">
        <v>653</v>
      </c>
      <c r="C178" s="18" t="s">
        <v>1</v>
      </c>
      <c r="D178" s="40">
        <v>500</v>
      </c>
      <c r="E178" s="40">
        <v>243</v>
      </c>
      <c r="F178" s="23">
        <f t="shared" si="6"/>
        <v>121500</v>
      </c>
    </row>
    <row r="179" spans="1:6" ht="12.75">
      <c r="A179" s="18" t="s">
        <v>654</v>
      </c>
      <c r="B179" s="18" t="s">
        <v>655</v>
      </c>
      <c r="C179" s="18" t="s">
        <v>61</v>
      </c>
      <c r="D179" s="40">
        <v>1</v>
      </c>
      <c r="E179" s="40">
        <v>6340</v>
      </c>
      <c r="F179" s="23">
        <f t="shared" si="6"/>
        <v>6340</v>
      </c>
    </row>
    <row r="180" spans="1:6" ht="12.75">
      <c r="A180" s="18" t="s">
        <v>656</v>
      </c>
      <c r="B180" s="18" t="s">
        <v>657</v>
      </c>
      <c r="C180" s="18" t="s">
        <v>61</v>
      </c>
      <c r="D180" s="40">
        <v>1</v>
      </c>
      <c r="E180" s="40">
        <v>5640</v>
      </c>
      <c r="F180" s="23">
        <f t="shared" si="6"/>
        <v>5640</v>
      </c>
    </row>
    <row r="181" spans="1:6" ht="12.75">
      <c r="A181" s="18" t="s">
        <v>631</v>
      </c>
      <c r="B181" s="18" t="s">
        <v>632</v>
      </c>
      <c r="C181" s="18" t="s">
        <v>1</v>
      </c>
      <c r="D181" s="40">
        <v>500</v>
      </c>
      <c r="E181" s="40">
        <v>158</v>
      </c>
      <c r="F181" s="23">
        <f t="shared" si="6"/>
        <v>79000</v>
      </c>
    </row>
    <row r="182" spans="1:6" ht="12.75">
      <c r="A182" s="5" t="s">
        <v>14</v>
      </c>
      <c r="B182" s="8"/>
      <c r="C182" s="5"/>
      <c r="D182" s="41"/>
      <c r="E182" s="41"/>
      <c r="F182" s="9">
        <f>SUM(F161:F181)</f>
        <v>726741.3537888199</v>
      </c>
    </row>
    <row r="183" spans="1:6" ht="12.75">
      <c r="A183" s="6" t="s">
        <v>15</v>
      </c>
      <c r="B183" s="29"/>
      <c r="C183" s="6" t="s">
        <v>16</v>
      </c>
      <c r="D183" s="42">
        <v>0.06</v>
      </c>
      <c r="E183" s="42"/>
      <c r="F183" s="10">
        <f>F182*D183</f>
        <v>43604.48122732919</v>
      </c>
    </row>
    <row r="184" spans="1:6" ht="12.75">
      <c r="A184" s="8" t="s">
        <v>6</v>
      </c>
      <c r="B184" s="8"/>
      <c r="C184" t="s">
        <v>1</v>
      </c>
      <c r="D184" s="41">
        <v>500</v>
      </c>
      <c r="E184" s="41"/>
      <c r="F184" s="9">
        <f>SUM(F182:F183)</f>
        <v>770345.8350161491</v>
      </c>
    </row>
    <row r="185" spans="1:6" ht="12.75">
      <c r="A185" s="11" t="s">
        <v>17</v>
      </c>
      <c r="B185" s="11"/>
      <c r="C185" s="12" t="s">
        <v>1</v>
      </c>
      <c r="D185" s="13">
        <v>1</v>
      </c>
      <c r="E185" s="13">
        <f>F184/D184</f>
        <v>1540.6916700322981</v>
      </c>
      <c r="F185" s="12"/>
    </row>
    <row r="186" spans="1:6" ht="12.75">
      <c r="A186" s="14" t="s">
        <v>938</v>
      </c>
      <c r="B186" s="34"/>
      <c r="C186" s="35"/>
      <c r="D186" s="36"/>
      <c r="E186" s="36"/>
      <c r="F186" s="35"/>
    </row>
    <row r="187" spans="1:6" ht="12.75">
      <c r="A187" s="34"/>
      <c r="B187" s="34"/>
      <c r="C187" s="35"/>
      <c r="D187" s="36"/>
      <c r="E187" s="36"/>
      <c r="F187" s="35"/>
    </row>
    <row r="189" spans="1:2" ht="12.75">
      <c r="A189" t="s">
        <v>574</v>
      </c>
      <c r="B189" s="21" t="s">
        <v>575</v>
      </c>
    </row>
    <row r="190" spans="1:2" ht="12.75">
      <c r="A190" t="s">
        <v>576</v>
      </c>
      <c r="B190" s="21" t="s">
        <v>658</v>
      </c>
    </row>
    <row r="191" spans="1:2" ht="12.75">
      <c r="A191" t="s">
        <v>577</v>
      </c>
      <c r="B191" s="21" t="s">
        <v>659</v>
      </c>
    </row>
    <row r="192" spans="1:2" ht="12.75">
      <c r="A192" t="s">
        <v>578</v>
      </c>
      <c r="B192" s="21" t="s">
        <v>660</v>
      </c>
    </row>
    <row r="193" spans="1:2" ht="12.75">
      <c r="A193" t="s">
        <v>579</v>
      </c>
      <c r="B193" s="21" t="s">
        <v>585</v>
      </c>
    </row>
    <row r="194" spans="1:2" ht="12.75">
      <c r="A194" t="s">
        <v>580</v>
      </c>
      <c r="B194" s="21" t="s">
        <v>589</v>
      </c>
    </row>
    <row r="195" spans="1:2" ht="12.75">
      <c r="A195" t="s">
        <v>581</v>
      </c>
      <c r="B195" s="21" t="s">
        <v>661</v>
      </c>
    </row>
    <row r="196" spans="1:2" ht="12.75">
      <c r="A196" t="s">
        <v>582</v>
      </c>
      <c r="B196" s="21" t="s">
        <v>662</v>
      </c>
    </row>
    <row r="197" ht="12.75">
      <c r="B197" s="21"/>
    </row>
    <row r="198" spans="1:6" ht="12.75">
      <c r="A198" s="1" t="s">
        <v>663</v>
      </c>
      <c r="B198" s="27" t="s">
        <v>714</v>
      </c>
      <c r="C198" s="1"/>
      <c r="D198" s="38"/>
      <c r="E198" s="38"/>
      <c r="F198" s="1"/>
    </row>
    <row r="199" spans="1:6" ht="12.75">
      <c r="A199" t="s">
        <v>568</v>
      </c>
      <c r="B199" s="27"/>
      <c r="C199" s="1"/>
      <c r="D199" s="38"/>
      <c r="E199" s="38"/>
      <c r="F199" s="1"/>
    </row>
    <row r="200" spans="1:6" ht="12.75">
      <c r="A200" s="3" t="s">
        <v>2</v>
      </c>
      <c r="B200" s="28" t="s">
        <v>3</v>
      </c>
      <c r="C200" s="3" t="s">
        <v>4</v>
      </c>
      <c r="D200" s="39" t="s">
        <v>5</v>
      </c>
      <c r="E200" s="39" t="s">
        <v>12</v>
      </c>
      <c r="F200" s="3" t="s">
        <v>13</v>
      </c>
    </row>
    <row r="201" spans="1:6" ht="12.75">
      <c r="A201" s="25" t="s">
        <v>633</v>
      </c>
      <c r="B201" s="30" t="s">
        <v>634</v>
      </c>
      <c r="C201" s="25" t="s">
        <v>61</v>
      </c>
      <c r="D201" s="43">
        <v>6</v>
      </c>
      <c r="E201" s="43">
        <v>1440</v>
      </c>
      <c r="F201" s="23">
        <f aca="true" t="shared" si="7" ref="F201:F217">D201*E201</f>
        <v>8640</v>
      </c>
    </row>
    <row r="202" spans="1:6" ht="12.75">
      <c r="A202" s="25" t="s">
        <v>635</v>
      </c>
      <c r="B202" s="30" t="s">
        <v>636</v>
      </c>
      <c r="C202" s="25" t="s">
        <v>61</v>
      </c>
      <c r="D202" s="43">
        <v>5</v>
      </c>
      <c r="E202" s="43">
        <v>877</v>
      </c>
      <c r="F202" s="23">
        <f t="shared" si="7"/>
        <v>4385</v>
      </c>
    </row>
    <row r="203" spans="1:6" ht="12.75">
      <c r="A203" s="25" t="s">
        <v>637</v>
      </c>
      <c r="B203" s="30" t="s">
        <v>638</v>
      </c>
      <c r="C203" s="25" t="s">
        <v>61</v>
      </c>
      <c r="D203" s="43">
        <v>5</v>
      </c>
      <c r="E203" s="43">
        <v>1840</v>
      </c>
      <c r="F203" s="23">
        <f t="shared" si="7"/>
        <v>9200</v>
      </c>
    </row>
    <row r="204" spans="1:6" ht="12.75">
      <c r="A204" s="30" t="s">
        <v>939</v>
      </c>
      <c r="B204" s="46" t="s">
        <v>940</v>
      </c>
      <c r="C204" s="30" t="s">
        <v>61</v>
      </c>
      <c r="D204" s="44">
        <v>15</v>
      </c>
      <c r="E204" s="44">
        <v>2350</v>
      </c>
      <c r="F204" s="23">
        <f t="shared" si="7"/>
        <v>35250</v>
      </c>
    </row>
    <row r="205" spans="1:6" ht="12.75">
      <c r="A205" s="18" t="s">
        <v>690</v>
      </c>
      <c r="B205" s="18" t="s">
        <v>691</v>
      </c>
      <c r="C205" s="18" t="s">
        <v>1</v>
      </c>
      <c r="D205" s="40">
        <v>500</v>
      </c>
      <c r="E205" s="40">
        <v>79.18</v>
      </c>
      <c r="F205" s="23">
        <f t="shared" si="7"/>
        <v>39590</v>
      </c>
    </row>
    <row r="206" spans="1:6" ht="12.75">
      <c r="A206" s="18" t="s">
        <v>604</v>
      </c>
      <c r="B206" s="18" t="s">
        <v>605</v>
      </c>
      <c r="C206" s="18" t="s">
        <v>61</v>
      </c>
      <c r="D206" s="40">
        <v>5</v>
      </c>
      <c r="E206" s="40">
        <v>3837</v>
      </c>
      <c r="F206" s="23">
        <f t="shared" si="7"/>
        <v>19185</v>
      </c>
    </row>
    <row r="207" spans="1:6" ht="12.75">
      <c r="A207" s="18" t="s">
        <v>937</v>
      </c>
      <c r="B207" s="18" t="s">
        <v>936</v>
      </c>
      <c r="C207" s="18" t="s">
        <v>1</v>
      </c>
      <c r="D207" s="40">
        <v>500</v>
      </c>
      <c r="E207" s="40">
        <f>(107.6/80.5)*19.83</f>
        <v>26.505689440993788</v>
      </c>
      <c r="F207" s="23">
        <f t="shared" si="7"/>
        <v>13252.844720496894</v>
      </c>
    </row>
    <row r="208" spans="1:6" ht="12.75">
      <c r="A208" s="18" t="s">
        <v>606</v>
      </c>
      <c r="B208" s="18" t="s">
        <v>607</v>
      </c>
      <c r="C208" s="18" t="s">
        <v>61</v>
      </c>
      <c r="D208" s="40">
        <v>3</v>
      </c>
      <c r="E208" s="40">
        <v>3430</v>
      </c>
      <c r="F208" s="23">
        <f t="shared" si="7"/>
        <v>10290</v>
      </c>
    </row>
    <row r="209" spans="1:6" ht="12.75">
      <c r="A209" s="18" t="s">
        <v>692</v>
      </c>
      <c r="B209" s="18" t="s">
        <v>693</v>
      </c>
      <c r="C209" s="18" t="s">
        <v>61</v>
      </c>
      <c r="D209" s="40">
        <v>3</v>
      </c>
      <c r="E209" s="40">
        <v>2850</v>
      </c>
      <c r="F209" s="23">
        <f t="shared" si="7"/>
        <v>8550</v>
      </c>
    </row>
    <row r="210" spans="1:6" ht="12.75">
      <c r="A210" s="18" t="s">
        <v>608</v>
      </c>
      <c r="B210" s="18" t="s">
        <v>609</v>
      </c>
      <c r="C210" s="18" t="s">
        <v>61</v>
      </c>
      <c r="D210" s="40">
        <v>3</v>
      </c>
      <c r="E210" s="40">
        <v>95.23</v>
      </c>
      <c r="F210" s="23">
        <f t="shared" si="7"/>
        <v>285.69</v>
      </c>
    </row>
    <row r="211" spans="1:6" ht="12.75">
      <c r="A211" s="18" t="s">
        <v>610</v>
      </c>
      <c r="B211" s="18" t="s">
        <v>611</v>
      </c>
      <c r="C211" s="18" t="s">
        <v>61</v>
      </c>
      <c r="D211" s="40">
        <v>3</v>
      </c>
      <c r="E211" s="40">
        <v>195</v>
      </c>
      <c r="F211" s="23">
        <f t="shared" si="7"/>
        <v>585</v>
      </c>
    </row>
    <row r="212" spans="1:6" ht="12.75">
      <c r="A212" s="18" t="s">
        <v>612</v>
      </c>
      <c r="B212" s="18" t="s">
        <v>613</v>
      </c>
      <c r="C212" s="18" t="s">
        <v>1</v>
      </c>
      <c r="D212" s="40">
        <v>500</v>
      </c>
      <c r="E212" s="40">
        <v>125</v>
      </c>
      <c r="F212" s="23">
        <f t="shared" si="7"/>
        <v>62500</v>
      </c>
    </row>
    <row r="213" spans="1:6" ht="12.75">
      <c r="A213" s="18" t="s">
        <v>941</v>
      </c>
      <c r="B213" s="18" t="s">
        <v>942</v>
      </c>
      <c r="C213" s="18" t="s">
        <v>42</v>
      </c>
      <c r="D213" s="40">
        <v>500</v>
      </c>
      <c r="E213" s="40">
        <v>192</v>
      </c>
      <c r="F213" s="23">
        <f t="shared" si="7"/>
        <v>96000</v>
      </c>
    </row>
    <row r="214" spans="1:6" ht="12.75">
      <c r="A214" s="18" t="s">
        <v>694</v>
      </c>
      <c r="B214" s="18" t="s">
        <v>695</v>
      </c>
      <c r="C214" s="18" t="s">
        <v>61</v>
      </c>
      <c r="D214" s="40">
        <v>25</v>
      </c>
      <c r="E214" s="40">
        <v>2440</v>
      </c>
      <c r="F214" s="23">
        <f t="shared" si="7"/>
        <v>61000</v>
      </c>
    </row>
    <row r="215" spans="1:6" ht="12.75">
      <c r="A215" s="18" t="s">
        <v>711</v>
      </c>
      <c r="B215" s="18" t="s">
        <v>712</v>
      </c>
      <c r="C215" s="18" t="s">
        <v>61</v>
      </c>
      <c r="D215" s="40">
        <v>50</v>
      </c>
      <c r="E215" s="40">
        <v>222</v>
      </c>
      <c r="F215" s="23">
        <f t="shared" si="7"/>
        <v>11100</v>
      </c>
    </row>
    <row r="216" spans="1:6" ht="12.75">
      <c r="A216" s="18" t="s">
        <v>696</v>
      </c>
      <c r="B216" s="18" t="s">
        <v>697</v>
      </c>
      <c r="C216" s="18" t="s">
        <v>61</v>
      </c>
      <c r="D216" s="40">
        <v>1</v>
      </c>
      <c r="E216" s="40">
        <v>31200</v>
      </c>
      <c r="F216" s="23">
        <f t="shared" si="7"/>
        <v>31200</v>
      </c>
    </row>
    <row r="217" spans="1:6" ht="12.75">
      <c r="A217" s="18" t="s">
        <v>698</v>
      </c>
      <c r="B217" s="18" t="s">
        <v>699</v>
      </c>
      <c r="C217" s="18" t="s">
        <v>61</v>
      </c>
      <c r="D217" s="40">
        <v>1</v>
      </c>
      <c r="E217" s="40">
        <v>11900</v>
      </c>
      <c r="F217" s="23">
        <f t="shared" si="7"/>
        <v>11900</v>
      </c>
    </row>
    <row r="218" spans="1:6" ht="12.75">
      <c r="A218" s="18" t="s">
        <v>652</v>
      </c>
      <c r="B218" s="18" t="s">
        <v>653</v>
      </c>
      <c r="C218" s="18" t="s">
        <v>1</v>
      </c>
      <c r="D218" s="40">
        <v>500</v>
      </c>
      <c r="E218" s="40">
        <v>243</v>
      </c>
      <c r="F218" s="23">
        <f>D218*E218</f>
        <v>121500</v>
      </c>
    </row>
    <row r="219" spans="1:6" ht="12.75">
      <c r="A219" s="18" t="s">
        <v>642</v>
      </c>
      <c r="B219" s="18" t="s">
        <v>643</v>
      </c>
      <c r="C219" s="18" t="s">
        <v>1</v>
      </c>
      <c r="D219" s="40">
        <v>500</v>
      </c>
      <c r="E219" s="40">
        <v>76.28</v>
      </c>
      <c r="F219" s="23">
        <f aca="true" t="shared" si="8" ref="F219:F227">D219*E219</f>
        <v>38140</v>
      </c>
    </row>
    <row r="220" spans="1:6" ht="12.75">
      <c r="A220" s="18" t="s">
        <v>644</v>
      </c>
      <c r="B220" s="18" t="s">
        <v>645</v>
      </c>
      <c r="C220" s="18" t="s">
        <v>1</v>
      </c>
      <c r="D220" s="40">
        <v>500</v>
      </c>
      <c r="E220" s="40">
        <v>25.82</v>
      </c>
      <c r="F220" s="23">
        <f t="shared" si="8"/>
        <v>12910</v>
      </c>
    </row>
    <row r="221" spans="1:6" ht="12.75">
      <c r="A221" s="18" t="s">
        <v>646</v>
      </c>
      <c r="B221" s="18" t="s">
        <v>647</v>
      </c>
      <c r="C221" s="18" t="s">
        <v>1</v>
      </c>
      <c r="D221" s="40">
        <v>500</v>
      </c>
      <c r="E221" s="40">
        <v>67.66</v>
      </c>
      <c r="F221" s="23">
        <f t="shared" si="8"/>
        <v>33830</v>
      </c>
    </row>
    <row r="222" spans="1:6" ht="12.75">
      <c r="A222" s="18" t="s">
        <v>648</v>
      </c>
      <c r="B222" s="18" t="s">
        <v>649</v>
      </c>
      <c r="C222" s="18" t="s">
        <v>1</v>
      </c>
      <c r="D222" s="40">
        <v>500</v>
      </c>
      <c r="E222" s="40">
        <v>119</v>
      </c>
      <c r="F222" s="23">
        <f t="shared" si="8"/>
        <v>59500</v>
      </c>
    </row>
    <row r="223" spans="1:6" ht="12.75">
      <c r="A223" s="18" t="s">
        <v>650</v>
      </c>
      <c r="B223" s="18" t="s">
        <v>651</v>
      </c>
      <c r="C223" s="18" t="s">
        <v>1</v>
      </c>
      <c r="D223" s="40">
        <v>500</v>
      </c>
      <c r="E223" s="40">
        <v>39.36</v>
      </c>
      <c r="F223" s="23">
        <f t="shared" si="8"/>
        <v>19680</v>
      </c>
    </row>
    <row r="224" spans="1:6" ht="12.75">
      <c r="A224" s="18" t="s">
        <v>700</v>
      </c>
      <c r="B224" s="18" t="s">
        <v>701</v>
      </c>
      <c r="C224" s="18" t="s">
        <v>1</v>
      </c>
      <c r="D224" s="40">
        <v>500</v>
      </c>
      <c r="E224" s="40">
        <v>4.89</v>
      </c>
      <c r="F224" s="23">
        <f t="shared" si="8"/>
        <v>2445</v>
      </c>
    </row>
    <row r="225" spans="1:6" ht="12.75">
      <c r="A225" s="18" t="s">
        <v>654</v>
      </c>
      <c r="B225" s="18" t="s">
        <v>655</v>
      </c>
      <c r="C225" s="18" t="s">
        <v>61</v>
      </c>
      <c r="D225" s="40">
        <v>1</v>
      </c>
      <c r="E225" s="40">
        <v>6340</v>
      </c>
      <c r="F225" s="23">
        <f t="shared" si="8"/>
        <v>6340</v>
      </c>
    </row>
    <row r="226" spans="1:6" ht="12.75">
      <c r="A226" s="18" t="s">
        <v>629</v>
      </c>
      <c r="B226" s="18" t="s">
        <v>630</v>
      </c>
      <c r="C226" s="18" t="s">
        <v>61</v>
      </c>
      <c r="D226" s="40">
        <v>1</v>
      </c>
      <c r="E226" s="40">
        <v>3470</v>
      </c>
      <c r="F226" s="23">
        <f t="shared" si="8"/>
        <v>3470</v>
      </c>
    </row>
    <row r="227" spans="1:6" ht="12.75">
      <c r="A227" s="18" t="s">
        <v>756</v>
      </c>
      <c r="B227" s="18" t="s">
        <v>757</v>
      </c>
      <c r="C227" s="18" t="s">
        <v>1</v>
      </c>
      <c r="D227" s="40">
        <v>500</v>
      </c>
      <c r="E227" s="40">
        <v>416</v>
      </c>
      <c r="F227" s="23">
        <f t="shared" si="8"/>
        <v>208000</v>
      </c>
    </row>
    <row r="228" spans="1:6" ht="12.75">
      <c r="A228" s="5" t="s">
        <v>14</v>
      </c>
      <c r="B228" s="8"/>
      <c r="C228" s="5"/>
      <c r="D228" s="41"/>
      <c r="E228" s="41"/>
      <c r="F228" s="9">
        <f>SUM(F201:F227)</f>
        <v>928728.534720497</v>
      </c>
    </row>
    <row r="229" spans="1:6" ht="12.75">
      <c r="A229" s="6" t="s">
        <v>15</v>
      </c>
      <c r="B229" s="29"/>
      <c r="C229" s="6" t="s">
        <v>16</v>
      </c>
      <c r="D229" s="42">
        <v>0.06</v>
      </c>
      <c r="E229" s="42"/>
      <c r="F229" s="10">
        <f>F228*D229</f>
        <v>55723.71208322982</v>
      </c>
    </row>
    <row r="230" spans="1:6" ht="12.75">
      <c r="A230" s="8" t="s">
        <v>6</v>
      </c>
      <c r="B230" s="8"/>
      <c r="C230" t="s">
        <v>1</v>
      </c>
      <c r="D230" s="41">
        <v>500</v>
      </c>
      <c r="E230" s="41"/>
      <c r="F230" s="9">
        <f>SUM(F228:F229)</f>
        <v>984452.2468037268</v>
      </c>
    </row>
    <row r="231" spans="1:6" ht="12.75">
      <c r="A231" s="11" t="s">
        <v>17</v>
      </c>
      <c r="B231" s="11"/>
      <c r="C231" s="12" t="s">
        <v>1</v>
      </c>
      <c r="D231" s="13">
        <v>1</v>
      </c>
      <c r="E231" s="13">
        <f>F230/D230</f>
        <v>1968.9044936074536</v>
      </c>
      <c r="F231" s="12"/>
    </row>
    <row r="232" spans="1:6" ht="12.75">
      <c r="A232" s="14" t="s">
        <v>938</v>
      </c>
      <c r="B232" s="34"/>
      <c r="C232" s="35"/>
      <c r="D232" s="36"/>
      <c r="E232" s="36"/>
      <c r="F232" s="35"/>
    </row>
    <row r="233" spans="1:6" ht="12.75">
      <c r="A233" s="14"/>
      <c r="B233" s="34"/>
      <c r="C233" s="35"/>
      <c r="D233" s="36"/>
      <c r="E233" s="36"/>
      <c r="F233" s="35"/>
    </row>
    <row r="235" spans="1:2" ht="12.75">
      <c r="A235" t="s">
        <v>574</v>
      </c>
      <c r="B235" s="21" t="s">
        <v>575</v>
      </c>
    </row>
    <row r="236" spans="1:2" ht="12.75">
      <c r="A236" t="s">
        <v>576</v>
      </c>
      <c r="B236" s="21" t="s">
        <v>702</v>
      </c>
    </row>
    <row r="237" spans="1:2" ht="12.75">
      <c r="A237" t="s">
        <v>577</v>
      </c>
      <c r="B237" s="21" t="s">
        <v>623</v>
      </c>
    </row>
    <row r="238" spans="1:2" ht="12.75">
      <c r="A238" t="s">
        <v>578</v>
      </c>
      <c r="B238" s="21" t="s">
        <v>723</v>
      </c>
    </row>
    <row r="239" spans="1:2" ht="12.75">
      <c r="A239" t="s">
        <v>579</v>
      </c>
      <c r="B239" s="21" t="s">
        <v>585</v>
      </c>
    </row>
    <row r="240" spans="1:2" ht="12.75">
      <c r="A240" t="s">
        <v>580</v>
      </c>
      <c r="B240" s="21" t="s">
        <v>640</v>
      </c>
    </row>
    <row r="241" spans="1:2" ht="12.75">
      <c r="A241" t="s">
        <v>581</v>
      </c>
      <c r="B241" s="21" t="s">
        <v>703</v>
      </c>
    </row>
    <row r="242" spans="1:2" ht="12.75">
      <c r="A242" t="s">
        <v>582</v>
      </c>
      <c r="B242" s="21" t="s">
        <v>704</v>
      </c>
    </row>
    <row r="244" spans="1:6" ht="12.75">
      <c r="A244" s="1" t="s">
        <v>713</v>
      </c>
      <c r="B244" s="27" t="s">
        <v>714</v>
      </c>
      <c r="C244" s="1"/>
      <c r="D244" s="38"/>
      <c r="E244" s="38"/>
      <c r="F244" s="1"/>
    </row>
    <row r="245" spans="1:6" ht="12.75">
      <c r="A245" t="s">
        <v>568</v>
      </c>
      <c r="B245" s="27"/>
      <c r="C245" s="1"/>
      <c r="D245" s="38"/>
      <c r="E245" s="38"/>
      <c r="F245" s="1"/>
    </row>
    <row r="246" spans="1:6" ht="12.75">
      <c r="A246" s="3" t="s">
        <v>2</v>
      </c>
      <c r="B246" s="28" t="s">
        <v>3</v>
      </c>
      <c r="C246" s="3" t="s">
        <v>4</v>
      </c>
      <c r="D246" s="39" t="s">
        <v>5</v>
      </c>
      <c r="E246" s="39" t="s">
        <v>12</v>
      </c>
      <c r="F246" s="3" t="s">
        <v>13</v>
      </c>
    </row>
    <row r="247" spans="1:6" ht="12.75">
      <c r="A247" s="25" t="s">
        <v>633</v>
      </c>
      <c r="B247" s="30" t="s">
        <v>634</v>
      </c>
      <c r="C247" s="25" t="s">
        <v>61</v>
      </c>
      <c r="D247" s="43">
        <v>8</v>
      </c>
      <c r="E247" s="43">
        <v>1420</v>
      </c>
      <c r="F247" s="23">
        <f aca="true" t="shared" si="9" ref="F247:F263">D247*E247</f>
        <v>11360</v>
      </c>
    </row>
    <row r="248" spans="1:6" ht="12.75">
      <c r="A248" s="25" t="s">
        <v>635</v>
      </c>
      <c r="B248" s="30" t="s">
        <v>636</v>
      </c>
      <c r="C248" s="25" t="s">
        <v>61</v>
      </c>
      <c r="D248" s="43">
        <v>8</v>
      </c>
      <c r="E248" s="43">
        <v>852</v>
      </c>
      <c r="F248" s="23">
        <f t="shared" si="9"/>
        <v>6816</v>
      </c>
    </row>
    <row r="249" spans="1:6" ht="12.75">
      <c r="A249" s="30" t="s">
        <v>637</v>
      </c>
      <c r="B249" s="30" t="s">
        <v>638</v>
      </c>
      <c r="C249" s="30" t="s">
        <v>61</v>
      </c>
      <c r="D249" s="44">
        <v>8</v>
      </c>
      <c r="E249" s="44">
        <v>1800</v>
      </c>
      <c r="F249" s="23">
        <f t="shared" si="9"/>
        <v>14400</v>
      </c>
    </row>
    <row r="250" spans="1:6" ht="12.75">
      <c r="A250" s="30" t="s">
        <v>939</v>
      </c>
      <c r="B250" s="46" t="s">
        <v>940</v>
      </c>
      <c r="C250" s="30" t="s">
        <v>61</v>
      </c>
      <c r="D250" s="44">
        <v>20</v>
      </c>
      <c r="E250" s="44">
        <v>2320</v>
      </c>
      <c r="F250" s="23">
        <f t="shared" si="9"/>
        <v>46400</v>
      </c>
    </row>
    <row r="251" spans="1:6" ht="12.75">
      <c r="A251" s="18" t="s">
        <v>690</v>
      </c>
      <c r="B251" s="18" t="s">
        <v>691</v>
      </c>
      <c r="C251" s="18" t="s">
        <v>1</v>
      </c>
      <c r="D251" s="40">
        <v>500</v>
      </c>
      <c r="E251" s="40">
        <v>79.18</v>
      </c>
      <c r="F251" s="23">
        <f t="shared" si="9"/>
        <v>39590</v>
      </c>
    </row>
    <row r="252" spans="1:6" ht="12.75">
      <c r="A252" s="18" t="s">
        <v>604</v>
      </c>
      <c r="B252" s="18" t="s">
        <v>605</v>
      </c>
      <c r="C252" s="18" t="s">
        <v>61</v>
      </c>
      <c r="D252" s="40">
        <v>10</v>
      </c>
      <c r="E252" s="40">
        <v>3680</v>
      </c>
      <c r="F252" s="23">
        <f t="shared" si="9"/>
        <v>36800</v>
      </c>
    </row>
    <row r="253" spans="1:6" ht="12.75">
      <c r="A253" s="18" t="s">
        <v>937</v>
      </c>
      <c r="B253" s="18" t="s">
        <v>936</v>
      </c>
      <c r="C253" s="18" t="s">
        <v>1</v>
      </c>
      <c r="D253" s="40">
        <v>500</v>
      </c>
      <c r="E253" s="40">
        <f>(107.6/80.5)*19.83</f>
        <v>26.505689440993788</v>
      </c>
      <c r="F253" s="23">
        <f t="shared" si="9"/>
        <v>13252.844720496894</v>
      </c>
    </row>
    <row r="254" spans="1:6" ht="12.75">
      <c r="A254" s="18" t="s">
        <v>705</v>
      </c>
      <c r="B254" s="18" t="s">
        <v>706</v>
      </c>
      <c r="C254" s="18" t="s">
        <v>61</v>
      </c>
      <c r="D254" s="40">
        <v>6</v>
      </c>
      <c r="E254" s="40">
        <v>3270</v>
      </c>
      <c r="F254" s="23">
        <f t="shared" si="9"/>
        <v>19620</v>
      </c>
    </row>
    <row r="255" spans="1:6" ht="12.75">
      <c r="A255" s="18" t="s">
        <v>707</v>
      </c>
      <c r="B255" s="18" t="s">
        <v>708</v>
      </c>
      <c r="C255" s="18" t="s">
        <v>61</v>
      </c>
      <c r="D255" s="40">
        <v>6</v>
      </c>
      <c r="E255" s="40">
        <v>1810</v>
      </c>
      <c r="F255" s="23">
        <f t="shared" si="9"/>
        <v>10860</v>
      </c>
    </row>
    <row r="256" spans="1:6" ht="12.75">
      <c r="A256" s="18" t="s">
        <v>608</v>
      </c>
      <c r="B256" s="18" t="s">
        <v>609</v>
      </c>
      <c r="C256" s="18" t="s">
        <v>61</v>
      </c>
      <c r="D256" s="40">
        <v>6</v>
      </c>
      <c r="E256" s="40">
        <v>91.96</v>
      </c>
      <c r="F256" s="23">
        <f t="shared" si="9"/>
        <v>551.76</v>
      </c>
    </row>
    <row r="257" spans="1:6" ht="12.75">
      <c r="A257" s="18" t="s">
        <v>610</v>
      </c>
      <c r="B257" s="18" t="s">
        <v>611</v>
      </c>
      <c r="C257" s="18" t="s">
        <v>61</v>
      </c>
      <c r="D257" s="40">
        <v>6</v>
      </c>
      <c r="E257" s="40">
        <v>183</v>
      </c>
      <c r="F257" s="23">
        <f t="shared" si="9"/>
        <v>1098</v>
      </c>
    </row>
    <row r="258" spans="1:6" ht="12.75">
      <c r="A258" s="18" t="s">
        <v>709</v>
      </c>
      <c r="B258" s="18" t="s">
        <v>710</v>
      </c>
      <c r="C258" s="18" t="s">
        <v>1</v>
      </c>
      <c r="D258" s="40">
        <v>500</v>
      </c>
      <c r="E258" s="40">
        <v>157</v>
      </c>
      <c r="F258" s="23">
        <f t="shared" si="9"/>
        <v>78500</v>
      </c>
    </row>
    <row r="259" spans="1:6" ht="12.75">
      <c r="A259" s="18" t="s">
        <v>937</v>
      </c>
      <c r="B259" s="18" t="s">
        <v>943</v>
      </c>
      <c r="C259" s="18" t="s">
        <v>1</v>
      </c>
      <c r="D259" s="40">
        <v>500</v>
      </c>
      <c r="E259" s="40">
        <f>(107.6/80.5)*184.67</f>
        <v>246.83840993788817</v>
      </c>
      <c r="F259" s="23">
        <f t="shared" si="9"/>
        <v>123419.20496894409</v>
      </c>
    </row>
    <row r="260" spans="1:6" ht="12.75">
      <c r="A260" s="18" t="s">
        <v>694</v>
      </c>
      <c r="B260" s="18" t="s">
        <v>695</v>
      </c>
      <c r="C260" s="18" t="s">
        <v>61</v>
      </c>
      <c r="D260" s="40">
        <v>30</v>
      </c>
      <c r="E260" s="40">
        <v>2410</v>
      </c>
      <c r="F260" s="23">
        <f t="shared" si="9"/>
        <v>72300</v>
      </c>
    </row>
    <row r="261" spans="1:6" ht="12.75">
      <c r="A261" s="18" t="s">
        <v>711</v>
      </c>
      <c r="B261" s="18" t="s">
        <v>712</v>
      </c>
      <c r="C261" s="18" t="s">
        <v>61</v>
      </c>
      <c r="D261" s="40">
        <v>60</v>
      </c>
      <c r="E261" s="40">
        <v>220</v>
      </c>
      <c r="F261" s="23">
        <f t="shared" si="9"/>
        <v>13200</v>
      </c>
    </row>
    <row r="262" spans="1:6" ht="12.75">
      <c r="A262" s="18" t="s">
        <v>696</v>
      </c>
      <c r="B262" s="18" t="s">
        <v>697</v>
      </c>
      <c r="C262" s="18" t="s">
        <v>61</v>
      </c>
      <c r="D262" s="40">
        <v>1</v>
      </c>
      <c r="E262" s="40">
        <v>31200</v>
      </c>
      <c r="F262" s="23">
        <f t="shared" si="9"/>
        <v>31200</v>
      </c>
    </row>
    <row r="263" spans="1:6" ht="12.75">
      <c r="A263" s="18" t="s">
        <v>698</v>
      </c>
      <c r="B263" s="18" t="s">
        <v>699</v>
      </c>
      <c r="C263" s="18" t="s">
        <v>61</v>
      </c>
      <c r="D263" s="40">
        <v>1</v>
      </c>
      <c r="E263" s="40">
        <v>11900</v>
      </c>
      <c r="F263" s="23">
        <f t="shared" si="9"/>
        <v>11900</v>
      </c>
    </row>
    <row r="264" spans="1:6" ht="12.75">
      <c r="A264" s="18" t="s">
        <v>652</v>
      </c>
      <c r="B264" s="18" t="s">
        <v>653</v>
      </c>
      <c r="C264" s="18" t="s">
        <v>1</v>
      </c>
      <c r="D264" s="40">
        <v>500</v>
      </c>
      <c r="E264" s="40">
        <v>243</v>
      </c>
      <c r="F264" s="23">
        <f>D264*E264</f>
        <v>121500</v>
      </c>
    </row>
    <row r="265" spans="1:6" ht="12.75">
      <c r="A265" s="18" t="s">
        <v>642</v>
      </c>
      <c r="B265" s="18" t="s">
        <v>643</v>
      </c>
      <c r="C265" s="18" t="s">
        <v>1</v>
      </c>
      <c r="D265" s="40">
        <v>500</v>
      </c>
      <c r="E265" s="40">
        <v>76.28</v>
      </c>
      <c r="F265" s="23">
        <f aca="true" t="shared" si="10" ref="F265:F274">D265*E265</f>
        <v>38140</v>
      </c>
    </row>
    <row r="266" spans="1:6" ht="12.75">
      <c r="A266" s="18" t="s">
        <v>644</v>
      </c>
      <c r="B266" s="18" t="s">
        <v>645</v>
      </c>
      <c r="C266" s="18" t="s">
        <v>1</v>
      </c>
      <c r="D266" s="40">
        <v>500</v>
      </c>
      <c r="E266" s="40">
        <v>25.82</v>
      </c>
      <c r="F266" s="23">
        <f t="shared" si="10"/>
        <v>12910</v>
      </c>
    </row>
    <row r="267" spans="1:6" ht="12.75">
      <c r="A267" s="18" t="s">
        <v>648</v>
      </c>
      <c r="B267" s="18" t="s">
        <v>649</v>
      </c>
      <c r="C267" s="18" t="s">
        <v>1</v>
      </c>
      <c r="D267" s="40">
        <v>500</v>
      </c>
      <c r="E267" s="40">
        <v>119</v>
      </c>
      <c r="F267" s="23">
        <f t="shared" si="10"/>
        <v>59500</v>
      </c>
    </row>
    <row r="268" spans="1:6" ht="12.75">
      <c r="A268" s="18" t="s">
        <v>700</v>
      </c>
      <c r="B268" s="18" t="s">
        <v>701</v>
      </c>
      <c r="C268" s="18" t="s">
        <v>1</v>
      </c>
      <c r="D268" s="40">
        <v>500</v>
      </c>
      <c r="E268" s="40">
        <v>4.89</v>
      </c>
      <c r="F268" s="23">
        <f t="shared" si="10"/>
        <v>2445</v>
      </c>
    </row>
    <row r="269" spans="1:6" ht="12.75">
      <c r="A269" s="18" t="s">
        <v>646</v>
      </c>
      <c r="B269" s="18" t="s">
        <v>647</v>
      </c>
      <c r="C269" s="18" t="s">
        <v>1</v>
      </c>
      <c r="D269" s="40">
        <v>500</v>
      </c>
      <c r="E269" s="40">
        <v>67.66</v>
      </c>
      <c r="F269" s="23">
        <f>D269*E269</f>
        <v>33830</v>
      </c>
    </row>
    <row r="270" spans="1:6" ht="12.75">
      <c r="A270" s="18" t="s">
        <v>650</v>
      </c>
      <c r="B270" s="18" t="s">
        <v>651</v>
      </c>
      <c r="C270" s="18" t="s">
        <v>1</v>
      </c>
      <c r="D270" s="40">
        <v>500</v>
      </c>
      <c r="E270" s="40">
        <v>39.36</v>
      </c>
      <c r="F270" s="23">
        <f t="shared" si="10"/>
        <v>19680</v>
      </c>
    </row>
    <row r="271" spans="1:6" ht="12.75">
      <c r="A271" s="18" t="s">
        <v>654</v>
      </c>
      <c r="B271" s="18" t="s">
        <v>655</v>
      </c>
      <c r="C271" s="18" t="s">
        <v>61</v>
      </c>
      <c r="D271" s="40">
        <v>2</v>
      </c>
      <c r="E271" s="40">
        <v>6090</v>
      </c>
      <c r="F271" s="23">
        <f t="shared" si="10"/>
        <v>12180</v>
      </c>
    </row>
    <row r="272" spans="1:6" ht="12.75">
      <c r="A272" s="18" t="s">
        <v>629</v>
      </c>
      <c r="B272" s="18" t="s">
        <v>630</v>
      </c>
      <c r="C272" s="18" t="s">
        <v>61</v>
      </c>
      <c r="D272" s="40">
        <v>2</v>
      </c>
      <c r="E272" s="40">
        <v>3320</v>
      </c>
      <c r="F272" s="23">
        <f t="shared" si="10"/>
        <v>6640</v>
      </c>
    </row>
    <row r="273" spans="1:6" ht="12.75">
      <c r="A273" s="18" t="s">
        <v>715</v>
      </c>
      <c r="B273" s="18" t="s">
        <v>716</v>
      </c>
      <c r="C273" s="18" t="s">
        <v>61</v>
      </c>
      <c r="D273" s="40">
        <v>2</v>
      </c>
      <c r="E273" s="40">
        <v>9320</v>
      </c>
      <c r="F273" s="23">
        <f t="shared" si="10"/>
        <v>18640</v>
      </c>
    </row>
    <row r="274" spans="1:6" ht="12.75">
      <c r="A274" s="18" t="s">
        <v>756</v>
      </c>
      <c r="B274" s="18" t="s">
        <v>757</v>
      </c>
      <c r="C274" s="18" t="s">
        <v>1</v>
      </c>
      <c r="D274" s="40">
        <v>500</v>
      </c>
      <c r="E274" s="40">
        <v>416</v>
      </c>
      <c r="F274" s="23">
        <f t="shared" si="10"/>
        <v>208000</v>
      </c>
    </row>
    <row r="275" spans="1:6" ht="12.75">
      <c r="A275" s="5" t="s">
        <v>14</v>
      </c>
      <c r="B275" s="8"/>
      <c r="C275" s="5"/>
      <c r="D275" s="41"/>
      <c r="E275" s="41"/>
      <c r="F275" s="9">
        <f>SUM(F247:F274)</f>
        <v>1064732.809689441</v>
      </c>
    </row>
    <row r="276" spans="1:6" ht="12.75">
      <c r="A276" s="6" t="s">
        <v>15</v>
      </c>
      <c r="B276" s="29"/>
      <c r="C276" s="6" t="s">
        <v>16</v>
      </c>
      <c r="D276" s="42">
        <v>0.06</v>
      </c>
      <c r="E276" s="42"/>
      <c r="F276" s="10">
        <f>F275*D276</f>
        <v>63883.968581366455</v>
      </c>
    </row>
    <row r="277" spans="1:6" ht="12.75">
      <c r="A277" s="8" t="s">
        <v>6</v>
      </c>
      <c r="B277" s="8"/>
      <c r="C277" t="s">
        <v>1</v>
      </c>
      <c r="D277" s="41">
        <v>500</v>
      </c>
      <c r="E277" s="41"/>
      <c r="F277" s="9">
        <f>SUM(F275:F276)</f>
        <v>1128616.7782708074</v>
      </c>
    </row>
    <row r="278" spans="1:6" ht="12.75">
      <c r="A278" s="11" t="s">
        <v>17</v>
      </c>
      <c r="B278" s="11"/>
      <c r="C278" s="12" t="s">
        <v>1</v>
      </c>
      <c r="D278" s="13">
        <v>1</v>
      </c>
      <c r="E278" s="13">
        <f>F277/D277</f>
        <v>2257.2335565416147</v>
      </c>
      <c r="F278" s="12"/>
    </row>
    <row r="279" spans="1:6" ht="12.75">
      <c r="A279" s="14" t="s">
        <v>938</v>
      </c>
      <c r="B279" s="34"/>
      <c r="C279" s="35"/>
      <c r="D279" s="36"/>
      <c r="E279" s="36"/>
      <c r="F279" s="35"/>
    </row>
    <row r="280" spans="1:6" ht="12.75">
      <c r="A280" s="34"/>
      <c r="B280" s="34"/>
      <c r="C280" s="35"/>
      <c r="D280" s="36"/>
      <c r="E280" s="36"/>
      <c r="F280" s="35"/>
    </row>
    <row r="282" spans="1:2" ht="12.75">
      <c r="A282" t="s">
        <v>574</v>
      </c>
      <c r="B282" s="21" t="s">
        <v>575</v>
      </c>
    </row>
    <row r="283" spans="1:2" ht="12.75">
      <c r="A283" t="s">
        <v>576</v>
      </c>
      <c r="B283" s="21" t="s">
        <v>718</v>
      </c>
    </row>
    <row r="284" spans="1:2" ht="12.75">
      <c r="A284" t="s">
        <v>577</v>
      </c>
      <c r="B284" s="21" t="s">
        <v>719</v>
      </c>
    </row>
    <row r="285" spans="1:2" ht="12.75">
      <c r="A285" t="s">
        <v>578</v>
      </c>
      <c r="B285" s="21" t="s">
        <v>720</v>
      </c>
    </row>
    <row r="286" spans="1:2" ht="12.75">
      <c r="A286" t="s">
        <v>579</v>
      </c>
      <c r="B286" s="21" t="s">
        <v>585</v>
      </c>
    </row>
    <row r="287" spans="1:2" ht="12.75">
      <c r="A287" t="s">
        <v>580</v>
      </c>
      <c r="B287" s="21" t="s">
        <v>721</v>
      </c>
    </row>
    <row r="288" spans="1:2" ht="12.75">
      <c r="A288" t="s">
        <v>581</v>
      </c>
      <c r="B288" s="21" t="s">
        <v>703</v>
      </c>
    </row>
    <row r="289" spans="1:2" ht="12.75">
      <c r="A289" t="s">
        <v>582</v>
      </c>
      <c r="B289" s="21" t="s">
        <v>722</v>
      </c>
    </row>
    <row r="291" spans="1:6" ht="12.75">
      <c r="A291" s="1" t="s">
        <v>717</v>
      </c>
      <c r="B291" s="27" t="s">
        <v>714</v>
      </c>
      <c r="C291" s="1"/>
      <c r="D291" s="38"/>
      <c r="E291" s="38"/>
      <c r="F291" s="1"/>
    </row>
    <row r="292" spans="1:6" ht="12.75">
      <c r="A292" t="s">
        <v>568</v>
      </c>
      <c r="B292" s="27"/>
      <c r="C292" s="1"/>
      <c r="D292" s="38"/>
      <c r="E292" s="38"/>
      <c r="F292" s="1"/>
    </row>
    <row r="293" spans="1:6" ht="12.75">
      <c r="A293" s="3" t="s">
        <v>2</v>
      </c>
      <c r="B293" s="28" t="s">
        <v>3</v>
      </c>
      <c r="C293" s="3" t="s">
        <v>4</v>
      </c>
      <c r="D293" s="39" t="s">
        <v>5</v>
      </c>
      <c r="E293" s="39" t="s">
        <v>12</v>
      </c>
      <c r="F293" s="3" t="s">
        <v>13</v>
      </c>
    </row>
    <row r="294" spans="1:6" ht="12.75">
      <c r="A294" s="25" t="s">
        <v>724</v>
      </c>
      <c r="B294" s="30" t="s">
        <v>725</v>
      </c>
      <c r="C294" s="25" t="s">
        <v>61</v>
      </c>
      <c r="D294" s="43">
        <v>8</v>
      </c>
      <c r="E294" s="43">
        <v>5180</v>
      </c>
      <c r="F294" s="23">
        <f aca="true" t="shared" si="11" ref="F294:F310">D294*E294</f>
        <v>41440</v>
      </c>
    </row>
    <row r="295" spans="1:6" ht="12.75">
      <c r="A295" s="30" t="s">
        <v>726</v>
      </c>
      <c r="B295" s="30" t="s">
        <v>727</v>
      </c>
      <c r="C295" s="30" t="s">
        <v>61</v>
      </c>
      <c r="D295" s="44">
        <v>8</v>
      </c>
      <c r="E295" s="44">
        <v>3080</v>
      </c>
      <c r="F295" s="23">
        <f t="shared" si="11"/>
        <v>24640</v>
      </c>
    </row>
    <row r="296" spans="1:6" ht="12.75">
      <c r="A296" s="30" t="s">
        <v>728</v>
      </c>
      <c r="B296" s="30" t="s">
        <v>729</v>
      </c>
      <c r="C296" s="30" t="s">
        <v>61</v>
      </c>
      <c r="D296" s="44">
        <v>8</v>
      </c>
      <c r="E296" s="44">
        <v>7480</v>
      </c>
      <c r="F296" s="23">
        <f t="shared" si="11"/>
        <v>59840</v>
      </c>
    </row>
    <row r="297" spans="1:6" ht="12.75">
      <c r="A297" s="30" t="s">
        <v>939</v>
      </c>
      <c r="B297" s="46" t="s">
        <v>940</v>
      </c>
      <c r="C297" s="30" t="s">
        <v>61</v>
      </c>
      <c r="D297" s="44">
        <v>25</v>
      </c>
      <c r="E297" s="44">
        <v>2290</v>
      </c>
      <c r="F297" s="23">
        <f t="shared" si="11"/>
        <v>57250</v>
      </c>
    </row>
    <row r="298" spans="1:6" ht="12.75">
      <c r="A298" s="18" t="s">
        <v>690</v>
      </c>
      <c r="B298" s="18" t="s">
        <v>691</v>
      </c>
      <c r="C298" s="18" t="s">
        <v>1</v>
      </c>
      <c r="D298" s="40">
        <v>500</v>
      </c>
      <c r="E298" s="40">
        <v>79.18</v>
      </c>
      <c r="F298" s="23">
        <f t="shared" si="11"/>
        <v>39590</v>
      </c>
    </row>
    <row r="299" spans="1:6" ht="12.75">
      <c r="A299" s="18" t="s">
        <v>604</v>
      </c>
      <c r="B299" s="18" t="s">
        <v>605</v>
      </c>
      <c r="C299" s="18" t="s">
        <v>61</v>
      </c>
      <c r="D299" s="40">
        <v>20</v>
      </c>
      <c r="E299" s="40">
        <v>3550</v>
      </c>
      <c r="F299" s="23">
        <f t="shared" si="11"/>
        <v>71000</v>
      </c>
    </row>
    <row r="300" spans="1:6" ht="12.75">
      <c r="A300" s="18" t="s">
        <v>937</v>
      </c>
      <c r="B300" s="18" t="s">
        <v>936</v>
      </c>
      <c r="C300" s="18" t="s">
        <v>1</v>
      </c>
      <c r="D300" s="40">
        <v>500</v>
      </c>
      <c r="E300" s="40">
        <f>(107.6/80.5)*29.58</f>
        <v>39.53798757763975</v>
      </c>
      <c r="F300" s="23">
        <f t="shared" si="11"/>
        <v>19768.993788819873</v>
      </c>
    </row>
    <row r="301" spans="1:6" ht="12.75">
      <c r="A301" s="18" t="s">
        <v>705</v>
      </c>
      <c r="B301" s="18" t="s">
        <v>706</v>
      </c>
      <c r="C301" s="18" t="s">
        <v>61</v>
      </c>
      <c r="D301" s="40">
        <v>12</v>
      </c>
      <c r="E301" s="40">
        <v>3120</v>
      </c>
      <c r="F301" s="23">
        <f t="shared" si="11"/>
        <v>37440</v>
      </c>
    </row>
    <row r="302" spans="1:6" ht="12.75">
      <c r="A302" s="18" t="s">
        <v>730</v>
      </c>
      <c r="B302" s="18" t="s">
        <v>731</v>
      </c>
      <c r="C302" s="18" t="s">
        <v>61</v>
      </c>
      <c r="D302" s="40">
        <v>10</v>
      </c>
      <c r="E302" s="40">
        <v>2370</v>
      </c>
      <c r="F302" s="23">
        <f t="shared" si="11"/>
        <v>23700</v>
      </c>
    </row>
    <row r="303" spans="1:6" ht="12.75">
      <c r="A303" s="18" t="s">
        <v>608</v>
      </c>
      <c r="B303" s="18" t="s">
        <v>609</v>
      </c>
      <c r="C303" s="18" t="s">
        <v>61</v>
      </c>
      <c r="D303" s="40">
        <v>12</v>
      </c>
      <c r="E303" s="40">
        <v>88.91</v>
      </c>
      <c r="F303" s="23">
        <f t="shared" si="11"/>
        <v>1066.92</v>
      </c>
    </row>
    <row r="304" spans="1:6" ht="12.75">
      <c r="A304" s="18" t="s">
        <v>732</v>
      </c>
      <c r="B304" s="18" t="s">
        <v>733</v>
      </c>
      <c r="C304" s="18" t="s">
        <v>61</v>
      </c>
      <c r="D304" s="40">
        <v>12</v>
      </c>
      <c r="E304" s="40">
        <v>475</v>
      </c>
      <c r="F304" s="23">
        <f t="shared" si="11"/>
        <v>5700</v>
      </c>
    </row>
    <row r="305" spans="1:6" ht="12.75">
      <c r="A305" s="18" t="s">
        <v>734</v>
      </c>
      <c r="B305" s="18" t="s">
        <v>735</v>
      </c>
      <c r="C305" s="18" t="s">
        <v>61</v>
      </c>
      <c r="D305" s="40">
        <v>1</v>
      </c>
      <c r="E305" s="40">
        <v>8430</v>
      </c>
      <c r="F305" s="23">
        <f t="shared" si="11"/>
        <v>8430</v>
      </c>
    </row>
    <row r="306" spans="1:6" ht="12.75">
      <c r="A306" s="18" t="s">
        <v>709</v>
      </c>
      <c r="B306" s="18" t="s">
        <v>710</v>
      </c>
      <c r="C306" s="18" t="s">
        <v>1</v>
      </c>
      <c r="D306" s="40">
        <v>500</v>
      </c>
      <c r="E306" s="40">
        <v>157</v>
      </c>
      <c r="F306" s="23">
        <f t="shared" si="11"/>
        <v>78500</v>
      </c>
    </row>
    <row r="307" spans="1:6" ht="12.75">
      <c r="A307" s="18" t="s">
        <v>937</v>
      </c>
      <c r="B307" s="18" t="s">
        <v>943</v>
      </c>
      <c r="C307" s="18" t="s">
        <v>1</v>
      </c>
      <c r="D307" s="40">
        <v>500</v>
      </c>
      <c r="E307" s="40">
        <f>(107.6/80.5)*196.99</f>
        <v>263.30588819875777</v>
      </c>
      <c r="F307" s="23">
        <f t="shared" si="11"/>
        <v>131652.9440993789</v>
      </c>
    </row>
    <row r="308" spans="1:6" ht="12.75">
      <c r="A308" s="18" t="s">
        <v>694</v>
      </c>
      <c r="B308" s="18" t="s">
        <v>695</v>
      </c>
      <c r="C308" s="18" t="s">
        <v>61</v>
      </c>
      <c r="D308" s="40">
        <v>30</v>
      </c>
      <c r="E308" s="40">
        <v>2410</v>
      </c>
      <c r="F308" s="23">
        <f t="shared" si="11"/>
        <v>72300</v>
      </c>
    </row>
    <row r="309" spans="1:6" ht="12.75">
      <c r="A309" s="18" t="s">
        <v>711</v>
      </c>
      <c r="B309" s="18" t="s">
        <v>712</v>
      </c>
      <c r="C309" s="18" t="s">
        <v>61</v>
      </c>
      <c r="D309" s="40">
        <v>60</v>
      </c>
      <c r="E309" s="40">
        <v>220</v>
      </c>
      <c r="F309" s="23">
        <f t="shared" si="11"/>
        <v>13200</v>
      </c>
    </row>
    <row r="310" spans="1:6" ht="12.75">
      <c r="A310" s="18" t="s">
        <v>696</v>
      </c>
      <c r="B310" s="18" t="s">
        <v>697</v>
      </c>
      <c r="C310" s="18" t="s">
        <v>61</v>
      </c>
      <c r="D310" s="40">
        <v>1</v>
      </c>
      <c r="E310" s="40">
        <v>31200</v>
      </c>
      <c r="F310" s="23">
        <f t="shared" si="11"/>
        <v>31200</v>
      </c>
    </row>
    <row r="311" spans="1:6" ht="12.75">
      <c r="A311" s="18" t="s">
        <v>652</v>
      </c>
      <c r="B311" s="18" t="s">
        <v>653</v>
      </c>
      <c r="C311" s="18" t="s">
        <v>1</v>
      </c>
      <c r="D311" s="40">
        <v>500</v>
      </c>
      <c r="E311" s="40">
        <v>243</v>
      </c>
      <c r="F311" s="23">
        <f>D311*E311</f>
        <v>121500</v>
      </c>
    </row>
    <row r="312" spans="1:6" ht="12.75">
      <c r="A312" s="18" t="s">
        <v>642</v>
      </c>
      <c r="B312" s="18" t="s">
        <v>643</v>
      </c>
      <c r="C312" s="18" t="s">
        <v>1</v>
      </c>
      <c r="D312" s="40">
        <v>500</v>
      </c>
      <c r="E312" s="40">
        <v>76.28</v>
      </c>
      <c r="F312" s="23">
        <f aca="true" t="shared" si="12" ref="F312:F322">D312*E312</f>
        <v>38140</v>
      </c>
    </row>
    <row r="313" spans="1:6" ht="12.75">
      <c r="A313" s="18" t="s">
        <v>648</v>
      </c>
      <c r="B313" s="18" t="s">
        <v>649</v>
      </c>
      <c r="C313" s="18" t="s">
        <v>1</v>
      </c>
      <c r="D313" s="40">
        <v>500</v>
      </c>
      <c r="E313" s="40">
        <v>119</v>
      </c>
      <c r="F313" s="23">
        <f>D313*E313</f>
        <v>59500</v>
      </c>
    </row>
    <row r="314" spans="1:6" ht="12.75">
      <c r="A314" s="18" t="s">
        <v>644</v>
      </c>
      <c r="B314" s="18" t="s">
        <v>645</v>
      </c>
      <c r="C314" s="18" t="s">
        <v>1</v>
      </c>
      <c r="D314" s="40">
        <v>500</v>
      </c>
      <c r="E314" s="40">
        <v>25.82</v>
      </c>
      <c r="F314" s="23">
        <f t="shared" si="12"/>
        <v>12910</v>
      </c>
    </row>
    <row r="315" spans="1:6" ht="12.75">
      <c r="A315" s="18" t="s">
        <v>646</v>
      </c>
      <c r="B315" s="18" t="s">
        <v>647</v>
      </c>
      <c r="C315" s="18" t="s">
        <v>1</v>
      </c>
      <c r="D315" s="40">
        <v>500</v>
      </c>
      <c r="E315" s="40">
        <v>67.66</v>
      </c>
      <c r="F315" s="23">
        <f>D315*E315</f>
        <v>33830</v>
      </c>
    </row>
    <row r="316" spans="1:6" ht="12.75">
      <c r="A316" s="18" t="s">
        <v>700</v>
      </c>
      <c r="B316" s="18" t="s">
        <v>701</v>
      </c>
      <c r="C316" s="18" t="s">
        <v>1</v>
      </c>
      <c r="D316" s="40">
        <v>500</v>
      </c>
      <c r="E316" s="40">
        <v>4.89</v>
      </c>
      <c r="F316" s="23">
        <f t="shared" si="12"/>
        <v>2445</v>
      </c>
    </row>
    <row r="317" spans="1:6" ht="12.75">
      <c r="A317" s="18" t="s">
        <v>650</v>
      </c>
      <c r="B317" s="18" t="s">
        <v>651</v>
      </c>
      <c r="C317" s="18" t="s">
        <v>1</v>
      </c>
      <c r="D317" s="40">
        <v>500</v>
      </c>
      <c r="E317" s="40">
        <v>39.36</v>
      </c>
      <c r="F317" s="23">
        <f t="shared" si="12"/>
        <v>19680</v>
      </c>
    </row>
    <row r="318" spans="1:6" ht="12.75">
      <c r="A318" s="18" t="s">
        <v>736</v>
      </c>
      <c r="B318" s="18" t="s">
        <v>737</v>
      </c>
      <c r="C318" s="18" t="s">
        <v>61</v>
      </c>
      <c r="D318" s="40">
        <v>2</v>
      </c>
      <c r="E318" s="40">
        <v>7770</v>
      </c>
      <c r="F318" s="23">
        <f t="shared" si="12"/>
        <v>15540</v>
      </c>
    </row>
    <row r="319" spans="1:6" ht="12.75">
      <c r="A319" s="18" t="s">
        <v>944</v>
      </c>
      <c r="B319" s="18" t="s">
        <v>945</v>
      </c>
      <c r="C319" s="18" t="s">
        <v>61</v>
      </c>
      <c r="D319" s="40">
        <v>2</v>
      </c>
      <c r="E319" s="40">
        <v>2770</v>
      </c>
      <c r="F319" s="23">
        <f t="shared" si="12"/>
        <v>5540</v>
      </c>
    </row>
    <row r="320" spans="1:6" ht="12.75">
      <c r="A320" s="18" t="s">
        <v>656</v>
      </c>
      <c r="B320" s="18" t="s">
        <v>657</v>
      </c>
      <c r="C320" s="18" t="s">
        <v>61</v>
      </c>
      <c r="D320" s="40">
        <v>2</v>
      </c>
      <c r="E320" s="40">
        <v>5410</v>
      </c>
      <c r="F320" s="23">
        <f t="shared" si="12"/>
        <v>10820</v>
      </c>
    </row>
    <row r="321" spans="1:6" ht="12.75">
      <c r="A321" s="18" t="s">
        <v>738</v>
      </c>
      <c r="B321" s="18" t="s">
        <v>739</v>
      </c>
      <c r="C321" s="18" t="s">
        <v>61</v>
      </c>
      <c r="D321" s="40">
        <v>1</v>
      </c>
      <c r="E321" s="40">
        <v>27300</v>
      </c>
      <c r="F321" s="23">
        <f t="shared" si="12"/>
        <v>27300</v>
      </c>
    </row>
    <row r="322" spans="1:6" ht="12.75">
      <c r="A322" s="18" t="s">
        <v>756</v>
      </c>
      <c r="B322" s="18" t="s">
        <v>757</v>
      </c>
      <c r="C322" s="18" t="s">
        <v>1</v>
      </c>
      <c r="D322" s="40">
        <v>500</v>
      </c>
      <c r="E322" s="40">
        <v>416</v>
      </c>
      <c r="F322" s="23">
        <f t="shared" si="12"/>
        <v>208000</v>
      </c>
    </row>
    <row r="323" spans="1:6" ht="12.75">
      <c r="A323" s="5" t="s">
        <v>14</v>
      </c>
      <c r="B323" s="8"/>
      <c r="C323" s="5"/>
      <c r="D323" s="41"/>
      <c r="E323" s="41"/>
      <c r="F323" s="9">
        <f>SUM(F294:F322)</f>
        <v>1271923.8578881987</v>
      </c>
    </row>
    <row r="324" spans="1:6" ht="12.75">
      <c r="A324" s="6" t="s">
        <v>15</v>
      </c>
      <c r="B324" s="29"/>
      <c r="C324" s="6" t="s">
        <v>16</v>
      </c>
      <c r="D324" s="42">
        <v>0.06</v>
      </c>
      <c r="E324" s="42"/>
      <c r="F324" s="10">
        <f>F323*D324</f>
        <v>76315.43147329192</v>
      </c>
    </row>
    <row r="325" spans="1:6" ht="12.75">
      <c r="A325" s="8" t="s">
        <v>6</v>
      </c>
      <c r="B325" s="8"/>
      <c r="C325" t="s">
        <v>1</v>
      </c>
      <c r="D325" s="41">
        <v>500</v>
      </c>
      <c r="E325" s="41"/>
      <c r="F325" s="9">
        <f>SUM(F323:F324)</f>
        <v>1348239.2893614906</v>
      </c>
    </row>
    <row r="326" spans="1:6" ht="12.75">
      <c r="A326" s="11" t="s">
        <v>17</v>
      </c>
      <c r="B326" s="11"/>
      <c r="C326" s="12" t="s">
        <v>1</v>
      </c>
      <c r="D326" s="13">
        <v>1</v>
      </c>
      <c r="E326" s="13">
        <f>F325/D325</f>
        <v>2696.478578722981</v>
      </c>
      <c r="F326" s="12"/>
    </row>
    <row r="327" spans="1:6" ht="12.75">
      <c r="A327" s="14" t="s">
        <v>938</v>
      </c>
      <c r="B327" s="34"/>
      <c r="C327" s="35"/>
      <c r="D327" s="36"/>
      <c r="E327" s="36"/>
      <c r="F327" s="35"/>
    </row>
    <row r="328" spans="1:6" ht="12.75">
      <c r="A328" s="34"/>
      <c r="B328" s="34"/>
      <c r="C328" s="35"/>
      <c r="D328" s="36"/>
      <c r="E328" s="36"/>
      <c r="F328" s="35"/>
    </row>
    <row r="330" spans="1:2" ht="12.75">
      <c r="A330" t="s">
        <v>574</v>
      </c>
      <c r="B330" s="21" t="s">
        <v>575</v>
      </c>
    </row>
    <row r="331" spans="1:2" ht="12.75">
      <c r="A331" t="s">
        <v>576</v>
      </c>
      <c r="B331" s="21" t="s">
        <v>702</v>
      </c>
    </row>
    <row r="332" spans="1:2" ht="12.75">
      <c r="A332" t="s">
        <v>577</v>
      </c>
      <c r="B332" s="21" t="s">
        <v>623</v>
      </c>
    </row>
    <row r="333" spans="1:2" ht="12.75">
      <c r="A333" t="s">
        <v>578</v>
      </c>
      <c r="B333" s="21" t="s">
        <v>720</v>
      </c>
    </row>
    <row r="334" spans="1:2" ht="12.75">
      <c r="A334" t="s">
        <v>579</v>
      </c>
      <c r="B334" s="21" t="s">
        <v>740</v>
      </c>
    </row>
    <row r="335" spans="1:2" ht="12.75">
      <c r="A335" t="s">
        <v>580</v>
      </c>
      <c r="B335" s="21" t="s">
        <v>640</v>
      </c>
    </row>
    <row r="336" spans="1:2" ht="12.75">
      <c r="A336" t="s">
        <v>581</v>
      </c>
      <c r="B336" s="21" t="s">
        <v>741</v>
      </c>
    </row>
    <row r="337" spans="1:2" ht="12.75">
      <c r="A337" t="s">
        <v>582</v>
      </c>
      <c r="B337" s="21" t="s">
        <v>662</v>
      </c>
    </row>
    <row r="339" spans="1:6" ht="12.75">
      <c r="A339" s="1" t="s">
        <v>742</v>
      </c>
      <c r="B339" s="27" t="s">
        <v>743</v>
      </c>
      <c r="C339" s="1"/>
      <c r="D339" s="38"/>
      <c r="E339" s="38"/>
      <c r="F339" s="1"/>
    </row>
    <row r="340" spans="1:6" ht="12.75">
      <c r="A340" t="s">
        <v>568</v>
      </c>
      <c r="B340" s="27"/>
      <c r="C340" s="1"/>
      <c r="D340" s="38"/>
      <c r="E340" s="38"/>
      <c r="F340" s="1"/>
    </row>
    <row r="341" spans="1:6" ht="12.75">
      <c r="A341" s="3" t="s">
        <v>2</v>
      </c>
      <c r="B341" s="28" t="s">
        <v>3</v>
      </c>
      <c r="C341" s="3" t="s">
        <v>4</v>
      </c>
      <c r="D341" s="39" t="s">
        <v>5</v>
      </c>
      <c r="E341" s="39" t="s">
        <v>12</v>
      </c>
      <c r="F341" s="3" t="s">
        <v>13</v>
      </c>
    </row>
    <row r="342" spans="1:6" ht="12.75">
      <c r="A342" s="25" t="s">
        <v>633</v>
      </c>
      <c r="B342" s="30" t="s">
        <v>634</v>
      </c>
      <c r="C342" s="25" t="s">
        <v>61</v>
      </c>
      <c r="D342" s="43">
        <v>6</v>
      </c>
      <c r="E342" s="43">
        <v>1440</v>
      </c>
      <c r="F342" s="23">
        <f aca="true" t="shared" si="13" ref="F342:F366">D342*E342</f>
        <v>8640</v>
      </c>
    </row>
    <row r="343" spans="1:6" ht="12.75">
      <c r="A343" s="25" t="s">
        <v>635</v>
      </c>
      <c r="B343" s="30" t="s">
        <v>636</v>
      </c>
      <c r="C343" s="25" t="s">
        <v>61</v>
      </c>
      <c r="D343" s="43">
        <v>6</v>
      </c>
      <c r="E343" s="43">
        <v>867</v>
      </c>
      <c r="F343" s="23">
        <f t="shared" si="13"/>
        <v>5202</v>
      </c>
    </row>
    <row r="344" spans="1:6" ht="12.75">
      <c r="A344" s="30" t="s">
        <v>637</v>
      </c>
      <c r="B344" s="30" t="s">
        <v>638</v>
      </c>
      <c r="C344" s="30" t="s">
        <v>61</v>
      </c>
      <c r="D344" s="44">
        <v>6</v>
      </c>
      <c r="E344" s="44">
        <v>1830</v>
      </c>
      <c r="F344" s="23">
        <f t="shared" si="13"/>
        <v>10980</v>
      </c>
    </row>
    <row r="345" spans="1:6" ht="12.75">
      <c r="A345" s="30" t="s">
        <v>946</v>
      </c>
      <c r="B345" s="30" t="s">
        <v>744</v>
      </c>
      <c r="C345" s="30" t="s">
        <v>61</v>
      </c>
      <c r="D345" s="44">
        <v>2</v>
      </c>
      <c r="E345" s="44">
        <v>1820</v>
      </c>
      <c r="F345" s="23">
        <f t="shared" si="13"/>
        <v>3640</v>
      </c>
    </row>
    <row r="346" spans="1:6" ht="12.75">
      <c r="A346" s="30" t="s">
        <v>939</v>
      </c>
      <c r="B346" s="46" t="s">
        <v>940</v>
      </c>
      <c r="C346" s="30" t="s">
        <v>61</v>
      </c>
      <c r="D346" s="44">
        <v>15</v>
      </c>
      <c r="E346" s="44">
        <v>2350</v>
      </c>
      <c r="F346" s="23">
        <f t="shared" si="13"/>
        <v>35250</v>
      </c>
    </row>
    <row r="347" spans="1:6" ht="12.75">
      <c r="A347" s="18" t="s">
        <v>690</v>
      </c>
      <c r="B347" s="18" t="s">
        <v>691</v>
      </c>
      <c r="C347" s="18" t="s">
        <v>1</v>
      </c>
      <c r="D347" s="40">
        <v>500</v>
      </c>
      <c r="E347" s="40">
        <v>79.18</v>
      </c>
      <c r="F347" s="23">
        <f t="shared" si="13"/>
        <v>39590</v>
      </c>
    </row>
    <row r="348" spans="1:6" ht="12.75">
      <c r="A348" s="18" t="s">
        <v>604</v>
      </c>
      <c r="B348" s="18" t="s">
        <v>605</v>
      </c>
      <c r="C348" s="18" t="s">
        <v>61</v>
      </c>
      <c r="D348" s="40">
        <v>12</v>
      </c>
      <c r="E348" s="40">
        <v>3650</v>
      </c>
      <c r="F348" s="23">
        <f t="shared" si="13"/>
        <v>43800</v>
      </c>
    </row>
    <row r="349" spans="1:6" ht="12.75">
      <c r="A349" s="18" t="s">
        <v>705</v>
      </c>
      <c r="B349" s="18" t="s">
        <v>706</v>
      </c>
      <c r="C349" s="18" t="s">
        <v>61</v>
      </c>
      <c r="D349" s="40">
        <v>5</v>
      </c>
      <c r="E349" s="40">
        <v>3310</v>
      </c>
      <c r="F349" s="23">
        <f t="shared" si="13"/>
        <v>16550</v>
      </c>
    </row>
    <row r="350" spans="1:6" ht="12.75">
      <c r="A350" s="18" t="s">
        <v>745</v>
      </c>
      <c r="B350" s="18" t="s">
        <v>746</v>
      </c>
      <c r="C350" s="18" t="s">
        <v>61</v>
      </c>
      <c r="D350" s="40">
        <v>2</v>
      </c>
      <c r="E350" s="40">
        <v>7430</v>
      </c>
      <c r="F350" s="23">
        <f t="shared" si="13"/>
        <v>14860</v>
      </c>
    </row>
    <row r="351" spans="1:6" ht="12.75">
      <c r="A351" s="18" t="s">
        <v>692</v>
      </c>
      <c r="B351" s="18" t="s">
        <v>693</v>
      </c>
      <c r="C351" s="18" t="s">
        <v>61</v>
      </c>
      <c r="D351" s="40">
        <v>6</v>
      </c>
      <c r="E351" s="40">
        <v>2730</v>
      </c>
      <c r="F351" s="23">
        <f t="shared" si="13"/>
        <v>16380</v>
      </c>
    </row>
    <row r="352" spans="1:6" ht="12.75">
      <c r="A352" s="18" t="s">
        <v>608</v>
      </c>
      <c r="B352" s="18" t="s">
        <v>609</v>
      </c>
      <c r="C352" s="18" t="s">
        <v>61</v>
      </c>
      <c r="D352" s="40">
        <v>8</v>
      </c>
      <c r="E352" s="40">
        <v>90.67</v>
      </c>
      <c r="F352" s="23">
        <f t="shared" si="13"/>
        <v>725.36</v>
      </c>
    </row>
    <row r="353" spans="1:6" ht="12.75">
      <c r="A353" s="18" t="s">
        <v>610</v>
      </c>
      <c r="B353" s="18" t="s">
        <v>611</v>
      </c>
      <c r="C353" s="18" t="s">
        <v>61</v>
      </c>
      <c r="D353" s="40">
        <v>8</v>
      </c>
      <c r="E353" s="40">
        <v>179</v>
      </c>
      <c r="F353" s="23">
        <f t="shared" si="13"/>
        <v>1432</v>
      </c>
    </row>
    <row r="354" spans="1:6" ht="12.75">
      <c r="A354" s="18" t="s">
        <v>734</v>
      </c>
      <c r="B354" s="18" t="s">
        <v>735</v>
      </c>
      <c r="C354" s="18" t="s">
        <v>61</v>
      </c>
      <c r="D354" s="40">
        <v>1</v>
      </c>
      <c r="E354" s="40">
        <v>8430</v>
      </c>
      <c r="F354" s="23">
        <f t="shared" si="13"/>
        <v>8430</v>
      </c>
    </row>
    <row r="355" spans="1:6" ht="12.75">
      <c r="A355" s="18" t="s">
        <v>709</v>
      </c>
      <c r="B355" s="18" t="s">
        <v>710</v>
      </c>
      <c r="C355" s="18" t="s">
        <v>1</v>
      </c>
      <c r="D355" s="40">
        <v>500</v>
      </c>
      <c r="E355" s="40">
        <v>157</v>
      </c>
      <c r="F355" s="23">
        <f t="shared" si="13"/>
        <v>78500</v>
      </c>
    </row>
    <row r="356" spans="1:6" ht="12.75">
      <c r="A356" s="18" t="s">
        <v>937</v>
      </c>
      <c r="B356" s="18" t="s">
        <v>943</v>
      </c>
      <c r="C356" s="18" t="s">
        <v>1</v>
      </c>
      <c r="D356" s="40">
        <v>500</v>
      </c>
      <c r="E356" s="40">
        <f>(107.6/80.5)*121.33</f>
        <v>162.1752546583851</v>
      </c>
      <c r="F356" s="23">
        <f t="shared" si="13"/>
        <v>81087.62732919255</v>
      </c>
    </row>
    <row r="357" spans="1:6" ht="12.75">
      <c r="A357" s="18" t="s">
        <v>694</v>
      </c>
      <c r="B357" s="18" t="s">
        <v>695</v>
      </c>
      <c r="C357" s="18" t="s">
        <v>61</v>
      </c>
      <c r="D357" s="40">
        <v>30</v>
      </c>
      <c r="E357" s="40">
        <v>2410</v>
      </c>
      <c r="F357" s="23">
        <f t="shared" si="13"/>
        <v>72300</v>
      </c>
    </row>
    <row r="358" spans="1:6" ht="12.75">
      <c r="A358" s="18" t="s">
        <v>711</v>
      </c>
      <c r="B358" s="18" t="s">
        <v>712</v>
      </c>
      <c r="C358" s="18" t="s">
        <v>61</v>
      </c>
      <c r="D358" s="40">
        <v>60</v>
      </c>
      <c r="E358" s="40">
        <v>220</v>
      </c>
      <c r="F358" s="23">
        <f t="shared" si="13"/>
        <v>13200</v>
      </c>
    </row>
    <row r="359" spans="1:6" ht="12.75">
      <c r="A359" s="18" t="s">
        <v>696</v>
      </c>
      <c r="B359" s="18" t="s">
        <v>697</v>
      </c>
      <c r="C359" s="18" t="s">
        <v>61</v>
      </c>
      <c r="D359" s="40">
        <v>1</v>
      </c>
      <c r="E359" s="40">
        <v>31200</v>
      </c>
      <c r="F359" s="23">
        <f t="shared" si="13"/>
        <v>31200</v>
      </c>
    </row>
    <row r="360" spans="1:6" s="21" customFormat="1" ht="12.75">
      <c r="A360" s="18" t="s">
        <v>947</v>
      </c>
      <c r="B360" s="18" t="s">
        <v>948</v>
      </c>
      <c r="C360" s="18" t="s">
        <v>1</v>
      </c>
      <c r="D360" s="40">
        <v>90</v>
      </c>
      <c r="E360" s="40">
        <v>1060</v>
      </c>
      <c r="F360" s="23">
        <f t="shared" si="13"/>
        <v>95400</v>
      </c>
    </row>
    <row r="361" spans="1:6" ht="12.75">
      <c r="A361" s="18" t="s">
        <v>652</v>
      </c>
      <c r="B361" s="18" t="s">
        <v>653</v>
      </c>
      <c r="C361" s="18" t="s">
        <v>1</v>
      </c>
      <c r="D361" s="40">
        <v>500</v>
      </c>
      <c r="E361" s="40">
        <v>243</v>
      </c>
      <c r="F361" s="23">
        <f t="shared" si="13"/>
        <v>121500</v>
      </c>
    </row>
    <row r="362" spans="1:6" ht="12.75">
      <c r="A362" s="18" t="s">
        <v>747</v>
      </c>
      <c r="B362" s="18" t="s">
        <v>764</v>
      </c>
      <c r="C362" s="18" t="s">
        <v>1</v>
      </c>
      <c r="D362" s="40">
        <v>500</v>
      </c>
      <c r="E362" s="40">
        <v>231</v>
      </c>
      <c r="F362" s="23">
        <f t="shared" si="13"/>
        <v>115500</v>
      </c>
    </row>
    <row r="363" spans="1:6" ht="12.75">
      <c r="A363" s="18" t="s">
        <v>748</v>
      </c>
      <c r="B363" s="18" t="s">
        <v>761</v>
      </c>
      <c r="C363" s="18" t="s">
        <v>1</v>
      </c>
      <c r="D363" s="40">
        <v>500</v>
      </c>
      <c r="E363" s="40">
        <v>72.58</v>
      </c>
      <c r="F363" s="23">
        <f t="shared" si="13"/>
        <v>36290</v>
      </c>
    </row>
    <row r="364" spans="1:6" ht="12.75">
      <c r="A364" s="18" t="s">
        <v>749</v>
      </c>
      <c r="B364" s="18" t="s">
        <v>762</v>
      </c>
      <c r="C364" s="18" t="s">
        <v>1</v>
      </c>
      <c r="D364" s="40">
        <v>500</v>
      </c>
      <c r="E364" s="40">
        <v>140</v>
      </c>
      <c r="F364" s="23">
        <f t="shared" si="13"/>
        <v>70000</v>
      </c>
    </row>
    <row r="365" spans="1:6" ht="12.75">
      <c r="A365" s="18" t="s">
        <v>750</v>
      </c>
      <c r="B365" s="18" t="s">
        <v>763</v>
      </c>
      <c r="C365" s="18" t="s">
        <v>1</v>
      </c>
      <c r="D365" s="40">
        <v>500</v>
      </c>
      <c r="E365" s="40">
        <v>191</v>
      </c>
      <c r="F365" s="23">
        <f t="shared" si="13"/>
        <v>95500</v>
      </c>
    </row>
    <row r="366" spans="1:6" ht="12.75">
      <c r="A366" s="21" t="s">
        <v>751</v>
      </c>
      <c r="B366" s="21" t="s">
        <v>765</v>
      </c>
      <c r="C366" s="21" t="s">
        <v>1</v>
      </c>
      <c r="D366" s="31">
        <v>500</v>
      </c>
      <c r="E366" s="31">
        <v>71.34</v>
      </c>
      <c r="F366" s="23">
        <f t="shared" si="13"/>
        <v>35670</v>
      </c>
    </row>
    <row r="367" spans="1:6" ht="12.75">
      <c r="A367" s="18" t="s">
        <v>752</v>
      </c>
      <c r="B367" s="18" t="s">
        <v>760</v>
      </c>
      <c r="C367" s="18" t="s">
        <v>1</v>
      </c>
      <c r="D367" s="40">
        <v>500</v>
      </c>
      <c r="E367" s="40">
        <v>24.6</v>
      </c>
      <c r="F367" s="23">
        <f>D367*E367</f>
        <v>12300</v>
      </c>
    </row>
    <row r="368" spans="1:6" ht="12.75">
      <c r="A368" s="18" t="s">
        <v>753</v>
      </c>
      <c r="B368" s="18" t="s">
        <v>766</v>
      </c>
      <c r="C368" s="18" t="s">
        <v>1</v>
      </c>
      <c r="D368" s="40">
        <v>500</v>
      </c>
      <c r="E368" s="40">
        <v>71.36</v>
      </c>
      <c r="F368" s="23">
        <f>D368*E368</f>
        <v>35680</v>
      </c>
    </row>
    <row r="369" spans="1:6" ht="12.75">
      <c r="A369" s="18" t="s">
        <v>654</v>
      </c>
      <c r="B369" s="18" t="s">
        <v>655</v>
      </c>
      <c r="C369" s="18" t="s">
        <v>61</v>
      </c>
      <c r="D369" s="40">
        <v>2</v>
      </c>
      <c r="E369" s="40">
        <v>6090</v>
      </c>
      <c r="F369" s="23">
        <f>D369*E369</f>
        <v>12180</v>
      </c>
    </row>
    <row r="370" spans="1:6" ht="12.75">
      <c r="A370" s="18" t="s">
        <v>629</v>
      </c>
      <c r="B370" s="18" t="s">
        <v>630</v>
      </c>
      <c r="C370" s="18" t="s">
        <v>61</v>
      </c>
      <c r="D370" s="40">
        <v>2</v>
      </c>
      <c r="E370" s="40">
        <v>3320</v>
      </c>
      <c r="F370" s="23">
        <f>D370*E370</f>
        <v>6640</v>
      </c>
    </row>
    <row r="371" spans="1:6" ht="12.75">
      <c r="A371" s="18" t="s">
        <v>754</v>
      </c>
      <c r="B371" s="18" t="s">
        <v>755</v>
      </c>
      <c r="C371" s="18" t="s">
        <v>1</v>
      </c>
      <c r="D371" s="40">
        <v>500</v>
      </c>
      <c r="E371" s="40">
        <v>663</v>
      </c>
      <c r="F371" s="23">
        <f>D371*E371</f>
        <v>331500</v>
      </c>
    </row>
    <row r="372" spans="1:6" ht="12.75">
      <c r="A372" s="5" t="s">
        <v>14</v>
      </c>
      <c r="B372" s="8"/>
      <c r="C372" s="5"/>
      <c r="D372" s="41"/>
      <c r="E372" s="41"/>
      <c r="F372" s="9">
        <f>SUM(F342:F371)</f>
        <v>1449926.9873291925</v>
      </c>
    </row>
    <row r="373" spans="1:6" ht="12.75">
      <c r="A373" s="6" t="s">
        <v>15</v>
      </c>
      <c r="B373" s="29"/>
      <c r="C373" s="6" t="s">
        <v>16</v>
      </c>
      <c r="D373" s="42">
        <v>0.06</v>
      </c>
      <c r="E373" s="42"/>
      <c r="F373" s="10">
        <f>F372*D373</f>
        <v>86995.61923975154</v>
      </c>
    </row>
    <row r="374" spans="1:6" ht="12.75">
      <c r="A374" s="8" t="s">
        <v>6</v>
      </c>
      <c r="B374" s="8"/>
      <c r="C374" t="s">
        <v>1</v>
      </c>
      <c r="D374" s="41">
        <v>500</v>
      </c>
      <c r="E374" s="41"/>
      <c r="F374" s="9">
        <f>SUM(F372:F373)</f>
        <v>1536922.606568944</v>
      </c>
    </row>
    <row r="375" spans="1:6" ht="12.75">
      <c r="A375" s="11" t="s">
        <v>17</v>
      </c>
      <c r="B375" s="11"/>
      <c r="C375" s="12" t="s">
        <v>1</v>
      </c>
      <c r="D375" s="13">
        <v>1</v>
      </c>
      <c r="E375" s="13">
        <f>F374/D374</f>
        <v>3073.845213137888</v>
      </c>
      <c r="F375" s="12"/>
    </row>
    <row r="376" spans="1:6" ht="12.75">
      <c r="A376" s="14" t="s">
        <v>938</v>
      </c>
      <c r="B376" s="34"/>
      <c r="C376" s="35"/>
      <c r="D376" s="36"/>
      <c r="E376" s="36"/>
      <c r="F376" s="35"/>
    </row>
    <row r="377" spans="1:6" ht="12.75">
      <c r="A377" s="34"/>
      <c r="B377" s="34"/>
      <c r="C377" s="35"/>
      <c r="D377" s="36"/>
      <c r="E377" s="36"/>
      <c r="F377" s="35"/>
    </row>
    <row r="379" spans="1:2" ht="12.75">
      <c r="A379" t="s">
        <v>574</v>
      </c>
      <c r="B379" s="21" t="s">
        <v>575</v>
      </c>
    </row>
    <row r="380" spans="1:2" ht="12.75">
      <c r="A380" t="s">
        <v>576</v>
      </c>
      <c r="B380" s="21" t="s">
        <v>702</v>
      </c>
    </row>
    <row r="381" spans="1:2" ht="12.75">
      <c r="A381" t="s">
        <v>577</v>
      </c>
      <c r="B381" s="21" t="s">
        <v>623</v>
      </c>
    </row>
    <row r="382" spans="1:2" ht="12.75">
      <c r="A382" t="s">
        <v>578</v>
      </c>
      <c r="B382" s="21" t="s">
        <v>720</v>
      </c>
    </row>
    <row r="383" spans="1:2" ht="12.75">
      <c r="A383" t="s">
        <v>579</v>
      </c>
      <c r="B383" s="21" t="s">
        <v>758</v>
      </c>
    </row>
    <row r="384" spans="1:2" ht="12.75">
      <c r="A384" t="s">
        <v>580</v>
      </c>
      <c r="B384" s="21" t="s">
        <v>759</v>
      </c>
    </row>
    <row r="385" spans="1:2" ht="12.75">
      <c r="A385" t="s">
        <v>581</v>
      </c>
      <c r="B385" s="21" t="s">
        <v>741</v>
      </c>
    </row>
    <row r="386" spans="1:2" ht="12.75">
      <c r="A386" t="s">
        <v>582</v>
      </c>
      <c r="B386" s="21" t="s">
        <v>704</v>
      </c>
    </row>
    <row r="388" spans="1:6" ht="12.75">
      <c r="A388" s="1" t="s">
        <v>769</v>
      </c>
      <c r="B388" s="27" t="s">
        <v>743</v>
      </c>
      <c r="C388" s="1"/>
      <c r="D388" s="38"/>
      <c r="E388" s="38"/>
      <c r="F388" s="1"/>
    </row>
    <row r="389" spans="1:6" ht="12.75">
      <c r="A389" t="s">
        <v>568</v>
      </c>
      <c r="B389" s="27"/>
      <c r="C389" s="1"/>
      <c r="D389" s="38"/>
      <c r="E389" s="38"/>
      <c r="F389" s="1"/>
    </row>
    <row r="390" spans="1:6" ht="12.75">
      <c r="A390" s="3" t="s">
        <v>2</v>
      </c>
      <c r="B390" s="28" t="s">
        <v>3</v>
      </c>
      <c r="C390" s="3" t="s">
        <v>4</v>
      </c>
      <c r="D390" s="39" t="s">
        <v>5</v>
      </c>
      <c r="E390" s="39" t="s">
        <v>12</v>
      </c>
      <c r="F390" s="3" t="s">
        <v>13</v>
      </c>
    </row>
    <row r="391" spans="1:6" ht="12.75">
      <c r="A391" s="25" t="s">
        <v>767</v>
      </c>
      <c r="B391" s="30" t="s">
        <v>768</v>
      </c>
      <c r="C391" s="25" t="s">
        <v>61</v>
      </c>
      <c r="D391" s="43">
        <v>10</v>
      </c>
      <c r="E391" s="43">
        <v>2190</v>
      </c>
      <c r="F391" s="23">
        <f aca="true" t="shared" si="14" ref="F391:F419">D391*E391</f>
        <v>21900</v>
      </c>
    </row>
    <row r="392" spans="1:6" ht="12.75">
      <c r="A392" s="25" t="s">
        <v>635</v>
      </c>
      <c r="B392" s="30" t="s">
        <v>636</v>
      </c>
      <c r="C392" s="25" t="s">
        <v>61</v>
      </c>
      <c r="D392" s="43">
        <v>10</v>
      </c>
      <c r="E392" s="43">
        <v>840</v>
      </c>
      <c r="F392" s="23">
        <f t="shared" si="14"/>
        <v>8400</v>
      </c>
    </row>
    <row r="393" spans="1:6" ht="12.75">
      <c r="A393" s="30" t="s">
        <v>946</v>
      </c>
      <c r="B393" s="30" t="s">
        <v>744</v>
      </c>
      <c r="C393" s="30" t="s">
        <v>61</v>
      </c>
      <c r="D393" s="44">
        <v>8</v>
      </c>
      <c r="E393" s="44">
        <v>1680</v>
      </c>
      <c r="F393" s="23">
        <f t="shared" si="14"/>
        <v>13440</v>
      </c>
    </row>
    <row r="394" spans="1:6" ht="12.75">
      <c r="A394" s="30" t="s">
        <v>939</v>
      </c>
      <c r="B394" s="46" t="s">
        <v>940</v>
      </c>
      <c r="C394" s="30" t="s">
        <v>61</v>
      </c>
      <c r="D394" s="44">
        <v>20</v>
      </c>
      <c r="E394" s="44">
        <v>2320</v>
      </c>
      <c r="F394" s="23">
        <f t="shared" si="14"/>
        <v>46400</v>
      </c>
    </row>
    <row r="395" spans="1:6" ht="12.75">
      <c r="A395" s="18" t="s">
        <v>690</v>
      </c>
      <c r="B395" s="18" t="s">
        <v>691</v>
      </c>
      <c r="C395" s="18" t="s">
        <v>1</v>
      </c>
      <c r="D395" s="40">
        <v>500</v>
      </c>
      <c r="E395" s="40">
        <v>79.18</v>
      </c>
      <c r="F395" s="23">
        <f t="shared" si="14"/>
        <v>39590</v>
      </c>
    </row>
    <row r="396" spans="1:6" ht="12.75">
      <c r="A396" s="18" t="s">
        <v>937</v>
      </c>
      <c r="B396" s="18" t="s">
        <v>936</v>
      </c>
      <c r="C396" s="18" t="s">
        <v>1</v>
      </c>
      <c r="D396" s="40">
        <v>500</v>
      </c>
      <c r="E396" s="40">
        <f>(107.6/80.5)*15.09</f>
        <v>20.169987577639752</v>
      </c>
      <c r="F396" s="23">
        <f t="shared" si="14"/>
        <v>10084.993788819876</v>
      </c>
    </row>
    <row r="397" spans="1:6" ht="12.75">
      <c r="A397" s="18" t="s">
        <v>604</v>
      </c>
      <c r="B397" s="18" t="s">
        <v>605</v>
      </c>
      <c r="C397" s="18" t="s">
        <v>61</v>
      </c>
      <c r="D397" s="40">
        <v>12</v>
      </c>
      <c r="E397" s="40">
        <v>3650</v>
      </c>
      <c r="F397" s="23">
        <f t="shared" si="14"/>
        <v>43800</v>
      </c>
    </row>
    <row r="398" spans="1:6" ht="12.75">
      <c r="A398" s="18" t="s">
        <v>705</v>
      </c>
      <c r="B398" s="18" t="s">
        <v>706</v>
      </c>
      <c r="C398" s="18" t="s">
        <v>61</v>
      </c>
      <c r="D398" s="40">
        <v>8</v>
      </c>
      <c r="E398" s="40">
        <v>3210</v>
      </c>
      <c r="F398" s="23">
        <f t="shared" si="14"/>
        <v>25680</v>
      </c>
    </row>
    <row r="399" spans="1:6" ht="12.75">
      <c r="A399" s="18" t="s">
        <v>745</v>
      </c>
      <c r="B399" s="18" t="s">
        <v>746</v>
      </c>
      <c r="C399" s="18" t="s">
        <v>61</v>
      </c>
      <c r="D399" s="40">
        <v>2</v>
      </c>
      <c r="E399" s="40">
        <v>7430</v>
      </c>
      <c r="F399" s="23">
        <f t="shared" si="14"/>
        <v>14860</v>
      </c>
    </row>
    <row r="400" spans="1:6" ht="12.75">
      <c r="A400" s="18" t="s">
        <v>730</v>
      </c>
      <c r="B400" s="18" t="s">
        <v>731</v>
      </c>
      <c r="C400" s="18" t="s">
        <v>61</v>
      </c>
      <c r="D400" s="40">
        <v>6</v>
      </c>
      <c r="E400" s="40">
        <v>2440</v>
      </c>
      <c r="F400" s="23">
        <f t="shared" si="14"/>
        <v>14640</v>
      </c>
    </row>
    <row r="401" spans="1:6" ht="12.75">
      <c r="A401" s="18" t="s">
        <v>608</v>
      </c>
      <c r="B401" s="18" t="s">
        <v>609</v>
      </c>
      <c r="C401" s="18" t="s">
        <v>61</v>
      </c>
      <c r="D401" s="40">
        <v>8</v>
      </c>
      <c r="E401" s="40">
        <v>90.67</v>
      </c>
      <c r="F401" s="23">
        <f t="shared" si="14"/>
        <v>725.36</v>
      </c>
    </row>
    <row r="402" spans="1:6" ht="12.75">
      <c r="A402" s="18" t="s">
        <v>610</v>
      </c>
      <c r="B402" s="18" t="s">
        <v>611</v>
      </c>
      <c r="C402" s="18" t="s">
        <v>61</v>
      </c>
      <c r="D402" s="40">
        <v>8</v>
      </c>
      <c r="E402" s="40">
        <v>179</v>
      </c>
      <c r="F402" s="23">
        <f t="shared" si="14"/>
        <v>1432</v>
      </c>
    </row>
    <row r="403" spans="1:6" ht="12.75">
      <c r="A403" s="18" t="s">
        <v>734</v>
      </c>
      <c r="B403" s="18" t="s">
        <v>735</v>
      </c>
      <c r="C403" s="18" t="s">
        <v>61</v>
      </c>
      <c r="D403" s="40">
        <v>1</v>
      </c>
      <c r="E403" s="40">
        <v>8430</v>
      </c>
      <c r="F403" s="23">
        <f t="shared" si="14"/>
        <v>8430</v>
      </c>
    </row>
    <row r="404" spans="1:6" ht="12.75">
      <c r="A404" s="18" t="s">
        <v>709</v>
      </c>
      <c r="B404" s="18" t="s">
        <v>710</v>
      </c>
      <c r="C404" s="18" t="s">
        <v>1</v>
      </c>
      <c r="D404" s="40">
        <v>500</v>
      </c>
      <c r="E404" s="40">
        <v>157</v>
      </c>
      <c r="F404" s="23">
        <f t="shared" si="14"/>
        <v>78500</v>
      </c>
    </row>
    <row r="405" spans="1:6" ht="12.75">
      <c r="A405" s="18" t="s">
        <v>937</v>
      </c>
      <c r="B405" s="18" t="s">
        <v>943</v>
      </c>
      <c r="C405" s="18" t="s">
        <v>1</v>
      </c>
      <c r="D405" s="40">
        <v>500</v>
      </c>
      <c r="E405" s="40">
        <f>(107.6/80.5)*245.58</f>
        <v>328.2535155279503</v>
      </c>
      <c r="F405" s="23">
        <f t="shared" si="14"/>
        <v>164126.75776397515</v>
      </c>
    </row>
    <row r="406" spans="1:6" ht="12.75">
      <c r="A406" s="18" t="s">
        <v>694</v>
      </c>
      <c r="B406" s="18" t="s">
        <v>695</v>
      </c>
      <c r="C406" s="18" t="s">
        <v>61</v>
      </c>
      <c r="D406" s="40">
        <v>30</v>
      </c>
      <c r="E406" s="40">
        <v>2410</v>
      </c>
      <c r="F406" s="23">
        <f t="shared" si="14"/>
        <v>72300</v>
      </c>
    </row>
    <row r="407" spans="1:6" ht="12.75">
      <c r="A407" s="18" t="s">
        <v>711</v>
      </c>
      <c r="B407" s="18" t="s">
        <v>712</v>
      </c>
      <c r="C407" s="18" t="s">
        <v>61</v>
      </c>
      <c r="D407" s="40">
        <v>60</v>
      </c>
      <c r="E407" s="40">
        <v>220</v>
      </c>
      <c r="F407" s="23">
        <f t="shared" si="14"/>
        <v>13200</v>
      </c>
    </row>
    <row r="408" spans="1:6" ht="12.75">
      <c r="A408" s="18" t="s">
        <v>696</v>
      </c>
      <c r="B408" s="18" t="s">
        <v>697</v>
      </c>
      <c r="C408" s="18" t="s">
        <v>61</v>
      </c>
      <c r="D408" s="40">
        <v>1</v>
      </c>
      <c r="E408" s="40">
        <v>31200</v>
      </c>
      <c r="F408" s="23">
        <f t="shared" si="14"/>
        <v>31200</v>
      </c>
    </row>
    <row r="409" spans="1:6" ht="12.75">
      <c r="A409" s="18" t="s">
        <v>947</v>
      </c>
      <c r="B409" s="18" t="s">
        <v>948</v>
      </c>
      <c r="C409" s="18" t="s">
        <v>1</v>
      </c>
      <c r="D409" s="40">
        <v>500</v>
      </c>
      <c r="E409" s="40">
        <v>826</v>
      </c>
      <c r="F409" s="23">
        <f t="shared" si="14"/>
        <v>413000</v>
      </c>
    </row>
    <row r="410" spans="1:6" ht="12.75">
      <c r="A410" s="18" t="s">
        <v>752</v>
      </c>
      <c r="B410" s="18" t="s">
        <v>760</v>
      </c>
      <c r="C410" s="18" t="s">
        <v>1</v>
      </c>
      <c r="D410" s="40">
        <v>500</v>
      </c>
      <c r="E410" s="40">
        <v>24.6</v>
      </c>
      <c r="F410" s="23">
        <f t="shared" si="14"/>
        <v>12300</v>
      </c>
    </row>
    <row r="411" spans="1:6" ht="12.75">
      <c r="A411" s="18" t="s">
        <v>748</v>
      </c>
      <c r="B411" s="18" t="s">
        <v>761</v>
      </c>
      <c r="C411" s="18" t="s">
        <v>1</v>
      </c>
      <c r="D411" s="40">
        <v>500</v>
      </c>
      <c r="E411" s="40">
        <v>72.58</v>
      </c>
      <c r="F411" s="23">
        <f t="shared" si="14"/>
        <v>36290</v>
      </c>
    </row>
    <row r="412" spans="1:6" ht="12.75">
      <c r="A412" s="18" t="s">
        <v>749</v>
      </c>
      <c r="B412" s="18" t="s">
        <v>762</v>
      </c>
      <c r="C412" s="18" t="s">
        <v>1</v>
      </c>
      <c r="D412" s="40">
        <v>500</v>
      </c>
      <c r="E412" s="40">
        <v>140</v>
      </c>
      <c r="F412" s="23">
        <f t="shared" si="14"/>
        <v>70000</v>
      </c>
    </row>
    <row r="413" spans="1:6" ht="12.75">
      <c r="A413" s="18" t="s">
        <v>750</v>
      </c>
      <c r="B413" s="18" t="s">
        <v>763</v>
      </c>
      <c r="C413" s="18" t="s">
        <v>1</v>
      </c>
      <c r="D413" s="40">
        <v>500</v>
      </c>
      <c r="E413" s="40">
        <v>191</v>
      </c>
      <c r="F413" s="23">
        <f t="shared" si="14"/>
        <v>95500</v>
      </c>
    </row>
    <row r="414" spans="1:6" ht="12.75">
      <c r="A414" s="18" t="s">
        <v>747</v>
      </c>
      <c r="B414" s="18" t="s">
        <v>764</v>
      </c>
      <c r="C414" s="18" t="s">
        <v>1</v>
      </c>
      <c r="D414" s="40">
        <v>500</v>
      </c>
      <c r="E414" s="40">
        <v>231</v>
      </c>
      <c r="F414" s="23">
        <f t="shared" si="14"/>
        <v>115500</v>
      </c>
    </row>
    <row r="415" spans="1:6" ht="12.75">
      <c r="A415" s="21" t="s">
        <v>751</v>
      </c>
      <c r="B415" s="21" t="s">
        <v>765</v>
      </c>
      <c r="C415" s="21" t="s">
        <v>1</v>
      </c>
      <c r="D415" s="31">
        <v>500</v>
      </c>
      <c r="E415" s="31">
        <v>71.34</v>
      </c>
      <c r="F415" s="23">
        <f t="shared" si="14"/>
        <v>35670</v>
      </c>
    </row>
    <row r="416" spans="1:6" ht="12.75">
      <c r="A416" s="18" t="s">
        <v>753</v>
      </c>
      <c r="B416" s="18" t="s">
        <v>766</v>
      </c>
      <c r="C416" s="18" t="s">
        <v>1</v>
      </c>
      <c r="D416" s="40">
        <v>500</v>
      </c>
      <c r="E416" s="40">
        <v>71.36</v>
      </c>
      <c r="F416" s="23">
        <f t="shared" si="14"/>
        <v>35680</v>
      </c>
    </row>
    <row r="417" spans="1:6" ht="12.75">
      <c r="A417" s="18" t="s">
        <v>654</v>
      </c>
      <c r="B417" s="18" t="s">
        <v>655</v>
      </c>
      <c r="C417" s="18" t="s">
        <v>61</v>
      </c>
      <c r="D417" s="40">
        <v>1</v>
      </c>
      <c r="E417" s="40">
        <v>6340</v>
      </c>
      <c r="F417" s="23">
        <f t="shared" si="14"/>
        <v>6340</v>
      </c>
    </row>
    <row r="418" spans="1:6" ht="12.75">
      <c r="A418" s="18" t="s">
        <v>629</v>
      </c>
      <c r="B418" s="18" t="s">
        <v>630</v>
      </c>
      <c r="C418" s="18" t="s">
        <v>61</v>
      </c>
      <c r="D418" s="40">
        <v>1</v>
      </c>
      <c r="E418" s="40">
        <v>3470</v>
      </c>
      <c r="F418" s="23">
        <f t="shared" si="14"/>
        <v>3470</v>
      </c>
    </row>
    <row r="419" spans="1:6" ht="12.75">
      <c r="A419" s="18" t="s">
        <v>715</v>
      </c>
      <c r="B419" s="18" t="s">
        <v>716</v>
      </c>
      <c r="C419" s="18" t="s">
        <v>61</v>
      </c>
      <c r="D419" s="40">
        <v>1</v>
      </c>
      <c r="E419" s="40">
        <v>9720</v>
      </c>
      <c r="F419" s="23">
        <f t="shared" si="14"/>
        <v>9720</v>
      </c>
    </row>
    <row r="420" spans="1:6" ht="12.75">
      <c r="A420" s="18" t="s">
        <v>754</v>
      </c>
      <c r="B420" s="18" t="s">
        <v>755</v>
      </c>
      <c r="C420" s="18" t="s">
        <v>1</v>
      </c>
      <c r="D420" s="40">
        <v>500</v>
      </c>
      <c r="E420" s="40">
        <v>663</v>
      </c>
      <c r="F420" s="23">
        <f>D420*E420</f>
        <v>331500</v>
      </c>
    </row>
    <row r="421" spans="1:6" ht="12.75">
      <c r="A421" s="5" t="s">
        <v>14</v>
      </c>
      <c r="B421" s="8"/>
      <c r="C421" s="5"/>
      <c r="D421" s="41"/>
      <c r="E421" s="41"/>
      <c r="F421" s="9">
        <f>SUM(F391:F420)</f>
        <v>1773679.111552795</v>
      </c>
    </row>
    <row r="422" spans="1:6" ht="12.75">
      <c r="A422" s="6" t="s">
        <v>15</v>
      </c>
      <c r="B422" s="29"/>
      <c r="C422" s="6" t="s">
        <v>16</v>
      </c>
      <c r="D422" s="42">
        <v>0.06</v>
      </c>
      <c r="E422" s="42"/>
      <c r="F422" s="10">
        <f>F421*D422</f>
        <v>106420.74669316769</v>
      </c>
    </row>
    <row r="423" spans="1:6" ht="12.75">
      <c r="A423" s="8" t="s">
        <v>6</v>
      </c>
      <c r="B423" s="8"/>
      <c r="C423" t="s">
        <v>1</v>
      </c>
      <c r="D423" s="41">
        <v>500</v>
      </c>
      <c r="E423" s="41"/>
      <c r="F423" s="9">
        <f>SUM(F421:F422)</f>
        <v>1880099.8582459625</v>
      </c>
    </row>
    <row r="424" spans="1:6" ht="12.75">
      <c r="A424" s="11" t="s">
        <v>17</v>
      </c>
      <c r="B424" s="11"/>
      <c r="C424" s="12" t="s">
        <v>1</v>
      </c>
      <c r="D424" s="13">
        <v>1</v>
      </c>
      <c r="E424" s="13">
        <f>F423/D423</f>
        <v>3760.199716491925</v>
      </c>
      <c r="F424" s="12"/>
    </row>
    <row r="425" spans="1:6" ht="12.75">
      <c r="A425" s="14" t="s">
        <v>938</v>
      </c>
      <c r="B425" s="34"/>
      <c r="C425" s="35"/>
      <c r="D425" s="36"/>
      <c r="E425" s="36"/>
      <c r="F425" s="35"/>
    </row>
    <row r="426" spans="1:6" ht="12.75">
      <c r="A426" s="34"/>
      <c r="B426" s="34"/>
      <c r="C426" s="35"/>
      <c r="D426" s="36"/>
      <c r="E426" s="36"/>
      <c r="F426" s="35"/>
    </row>
    <row r="428" spans="1:2" ht="12.75">
      <c r="A428" t="s">
        <v>574</v>
      </c>
      <c r="B428" s="21" t="s">
        <v>575</v>
      </c>
    </row>
    <row r="429" spans="1:2" ht="12.75">
      <c r="A429" t="s">
        <v>576</v>
      </c>
      <c r="B429" s="21" t="s">
        <v>718</v>
      </c>
    </row>
    <row r="430" spans="1:2" ht="12.75">
      <c r="A430" t="s">
        <v>577</v>
      </c>
      <c r="B430" s="21" t="s">
        <v>719</v>
      </c>
    </row>
    <row r="431" spans="1:2" ht="12.75">
      <c r="A431" t="s">
        <v>578</v>
      </c>
      <c r="B431" s="21" t="s">
        <v>720</v>
      </c>
    </row>
    <row r="432" spans="1:2" ht="12.75">
      <c r="A432" t="s">
        <v>579</v>
      </c>
      <c r="B432" s="21" t="s">
        <v>771</v>
      </c>
    </row>
    <row r="433" spans="1:2" ht="12.75">
      <c r="A433" t="s">
        <v>580</v>
      </c>
      <c r="B433" s="21" t="s">
        <v>772</v>
      </c>
    </row>
    <row r="434" spans="1:2" ht="12.75">
      <c r="A434" t="s">
        <v>581</v>
      </c>
      <c r="B434" s="21" t="s">
        <v>741</v>
      </c>
    </row>
    <row r="435" spans="1:2" ht="12.75">
      <c r="A435" t="s">
        <v>582</v>
      </c>
      <c r="B435" s="21" t="s">
        <v>722</v>
      </c>
    </row>
    <row r="437" spans="1:6" ht="12.75">
      <c r="A437" s="1" t="s">
        <v>770</v>
      </c>
      <c r="B437" s="27" t="s">
        <v>743</v>
      </c>
      <c r="C437" s="1"/>
      <c r="D437" s="38"/>
      <c r="E437" s="38"/>
      <c r="F437" s="1"/>
    </row>
    <row r="438" spans="1:6" ht="12.75">
      <c r="A438" t="s">
        <v>568</v>
      </c>
      <c r="B438" s="27"/>
      <c r="C438" s="1"/>
      <c r="D438" s="38"/>
      <c r="E438" s="38"/>
      <c r="F438" s="1"/>
    </row>
    <row r="439" spans="1:6" ht="12.75">
      <c r="A439" s="3" t="s">
        <v>2</v>
      </c>
      <c r="B439" s="28" t="s">
        <v>3</v>
      </c>
      <c r="C439" s="3" t="s">
        <v>4</v>
      </c>
      <c r="D439" s="39" t="s">
        <v>5</v>
      </c>
      <c r="E439" s="39" t="s">
        <v>12</v>
      </c>
      <c r="F439" s="3" t="s">
        <v>13</v>
      </c>
    </row>
    <row r="440" spans="1:6" ht="12.75">
      <c r="A440" s="25" t="s">
        <v>724</v>
      </c>
      <c r="B440" s="30" t="s">
        <v>725</v>
      </c>
      <c r="C440" s="25" t="s">
        <v>61</v>
      </c>
      <c r="D440" s="43">
        <v>12</v>
      </c>
      <c r="E440" s="43">
        <v>5070</v>
      </c>
      <c r="F440" s="23">
        <f aca="true" t="shared" si="15" ref="F440:F468">D440*E440</f>
        <v>60840</v>
      </c>
    </row>
    <row r="441" spans="1:6" ht="12.75">
      <c r="A441" s="30" t="s">
        <v>726</v>
      </c>
      <c r="B441" s="30" t="s">
        <v>727</v>
      </c>
      <c r="C441" s="30" t="s">
        <v>61</v>
      </c>
      <c r="D441" s="44">
        <v>12</v>
      </c>
      <c r="E441" s="44">
        <v>3010</v>
      </c>
      <c r="F441" s="23">
        <f t="shared" si="15"/>
        <v>36120</v>
      </c>
    </row>
    <row r="442" spans="1:6" ht="12.75">
      <c r="A442" s="30" t="s">
        <v>728</v>
      </c>
      <c r="B442" s="30" t="s">
        <v>729</v>
      </c>
      <c r="C442" s="30" t="s">
        <v>61</v>
      </c>
      <c r="D442" s="44">
        <v>6</v>
      </c>
      <c r="E442" s="44">
        <v>7590</v>
      </c>
      <c r="F442" s="23">
        <f t="shared" si="15"/>
        <v>45540</v>
      </c>
    </row>
    <row r="443" spans="1:6" ht="12.75">
      <c r="A443" s="18" t="s">
        <v>690</v>
      </c>
      <c r="B443" s="18" t="s">
        <v>691</v>
      </c>
      <c r="C443" s="18" t="s">
        <v>1</v>
      </c>
      <c r="D443" s="40">
        <v>500</v>
      </c>
      <c r="E443" s="40">
        <v>79.18</v>
      </c>
      <c r="F443" s="23">
        <f t="shared" si="15"/>
        <v>39590</v>
      </c>
    </row>
    <row r="444" spans="1:6" ht="12.75">
      <c r="A444" s="18" t="s">
        <v>604</v>
      </c>
      <c r="B444" s="18" t="s">
        <v>605</v>
      </c>
      <c r="C444" s="18" t="s">
        <v>61</v>
      </c>
      <c r="D444" s="40">
        <v>12</v>
      </c>
      <c r="E444" s="40">
        <v>3650</v>
      </c>
      <c r="F444" s="23">
        <f>D444*E444</f>
        <v>43800</v>
      </c>
    </row>
    <row r="445" spans="1:6" ht="12.75">
      <c r="A445" s="18" t="s">
        <v>937</v>
      </c>
      <c r="B445" s="18" t="s">
        <v>936</v>
      </c>
      <c r="C445" s="18" t="s">
        <v>1</v>
      </c>
      <c r="D445" s="40">
        <v>500</v>
      </c>
      <c r="E445" s="40">
        <f>(107.6/80.5)*36.29</f>
        <v>48.506881987577636</v>
      </c>
      <c r="F445" s="23">
        <f t="shared" si="15"/>
        <v>24253.44099378882</v>
      </c>
    </row>
    <row r="446" spans="1:6" ht="12.75">
      <c r="A446" s="18" t="s">
        <v>705</v>
      </c>
      <c r="B446" s="18" t="s">
        <v>706</v>
      </c>
      <c r="C446" s="18" t="s">
        <v>61</v>
      </c>
      <c r="D446" s="40">
        <v>10</v>
      </c>
      <c r="E446" s="40">
        <v>3160</v>
      </c>
      <c r="F446" s="23">
        <f t="shared" si="15"/>
        <v>31600</v>
      </c>
    </row>
    <row r="447" spans="1:6" ht="12.75">
      <c r="A447" s="18" t="s">
        <v>745</v>
      </c>
      <c r="B447" s="18" t="s">
        <v>746</v>
      </c>
      <c r="C447" s="18" t="s">
        <v>61</v>
      </c>
      <c r="D447" s="40">
        <v>2</v>
      </c>
      <c r="E447" s="40">
        <v>7430</v>
      </c>
      <c r="F447" s="23">
        <f t="shared" si="15"/>
        <v>14860</v>
      </c>
    </row>
    <row r="448" spans="1:6" ht="12.75">
      <c r="A448" s="18" t="s">
        <v>773</v>
      </c>
      <c r="B448" s="18" t="s">
        <v>774</v>
      </c>
      <c r="C448" s="18" t="s">
        <v>61</v>
      </c>
      <c r="D448" s="40">
        <v>8</v>
      </c>
      <c r="E448" s="40">
        <v>2760</v>
      </c>
      <c r="F448" s="23">
        <f t="shared" si="15"/>
        <v>22080</v>
      </c>
    </row>
    <row r="449" spans="1:6" ht="12.75">
      <c r="A449" s="18" t="s">
        <v>775</v>
      </c>
      <c r="B449" s="18" t="s">
        <v>776</v>
      </c>
      <c r="C449" s="18" t="s">
        <v>61</v>
      </c>
      <c r="D449" s="40">
        <v>10</v>
      </c>
      <c r="E449" s="40">
        <v>106</v>
      </c>
      <c r="F449" s="23">
        <f t="shared" si="15"/>
        <v>1060</v>
      </c>
    </row>
    <row r="450" spans="1:6" ht="12.75">
      <c r="A450" s="18" t="s">
        <v>732</v>
      </c>
      <c r="B450" s="18" t="s">
        <v>733</v>
      </c>
      <c r="C450" s="18" t="s">
        <v>61</v>
      </c>
      <c r="D450" s="40">
        <v>10</v>
      </c>
      <c r="E450" s="40">
        <v>480</v>
      </c>
      <c r="F450" s="23">
        <f t="shared" si="15"/>
        <v>4800</v>
      </c>
    </row>
    <row r="451" spans="1:6" ht="12.75">
      <c r="A451" s="18" t="s">
        <v>734</v>
      </c>
      <c r="B451" s="18" t="s">
        <v>735</v>
      </c>
      <c r="C451" s="18" t="s">
        <v>61</v>
      </c>
      <c r="D451" s="40">
        <v>1</v>
      </c>
      <c r="E451" s="40">
        <v>8430</v>
      </c>
      <c r="F451" s="23">
        <f t="shared" si="15"/>
        <v>8430</v>
      </c>
    </row>
    <row r="452" spans="1:6" ht="12.75">
      <c r="A452" s="18" t="s">
        <v>709</v>
      </c>
      <c r="B452" s="18" t="s">
        <v>710</v>
      </c>
      <c r="C452" s="18" t="s">
        <v>1</v>
      </c>
      <c r="D452" s="40">
        <v>500</v>
      </c>
      <c r="E452" s="40">
        <v>157</v>
      </c>
      <c r="F452" s="23">
        <f t="shared" si="15"/>
        <v>78500</v>
      </c>
    </row>
    <row r="453" spans="1:6" ht="12.75">
      <c r="A453" s="18" t="s">
        <v>937</v>
      </c>
      <c r="B453" s="18" t="s">
        <v>943</v>
      </c>
      <c r="C453" s="18" t="s">
        <v>1</v>
      </c>
      <c r="D453" s="40">
        <v>500</v>
      </c>
      <c r="E453" s="40">
        <f>(107.6/80.5)*212.33</f>
        <v>283.81003726708076</v>
      </c>
      <c r="F453" s="23">
        <f t="shared" si="15"/>
        <v>141905.01863354037</v>
      </c>
    </row>
    <row r="454" spans="1:6" ht="12.75">
      <c r="A454" s="18" t="s">
        <v>694</v>
      </c>
      <c r="B454" s="18" t="s">
        <v>695</v>
      </c>
      <c r="C454" s="18" t="s">
        <v>61</v>
      </c>
      <c r="D454" s="40">
        <v>30</v>
      </c>
      <c r="E454" s="40">
        <v>2410</v>
      </c>
      <c r="F454" s="23">
        <f t="shared" si="15"/>
        <v>72300</v>
      </c>
    </row>
    <row r="455" spans="1:6" ht="12.75">
      <c r="A455" s="18" t="s">
        <v>711</v>
      </c>
      <c r="B455" s="18" t="s">
        <v>712</v>
      </c>
      <c r="C455" s="18" t="s">
        <v>61</v>
      </c>
      <c r="D455" s="40">
        <v>60</v>
      </c>
      <c r="E455" s="40">
        <v>220</v>
      </c>
      <c r="F455" s="23">
        <f t="shared" si="15"/>
        <v>13200</v>
      </c>
    </row>
    <row r="456" spans="1:6" ht="12.75">
      <c r="A456" s="18" t="s">
        <v>696</v>
      </c>
      <c r="B456" s="18" t="s">
        <v>697</v>
      </c>
      <c r="C456" s="18" t="s">
        <v>61</v>
      </c>
      <c r="D456" s="40">
        <v>1</v>
      </c>
      <c r="E456" s="40">
        <v>31200</v>
      </c>
      <c r="F456" s="23">
        <f t="shared" si="15"/>
        <v>31200</v>
      </c>
    </row>
    <row r="457" spans="1:6" ht="12.75">
      <c r="A457" s="18" t="s">
        <v>949</v>
      </c>
      <c r="B457" s="18" t="s">
        <v>950</v>
      </c>
      <c r="C457" s="18" t="s">
        <v>1</v>
      </c>
      <c r="D457" s="40">
        <v>500</v>
      </c>
      <c r="E457" s="40">
        <v>1650</v>
      </c>
      <c r="F457" s="23">
        <f t="shared" si="15"/>
        <v>825000</v>
      </c>
    </row>
    <row r="458" spans="1:6" ht="12.75">
      <c r="A458" s="18" t="s">
        <v>752</v>
      </c>
      <c r="B458" s="18" t="s">
        <v>760</v>
      </c>
      <c r="C458" s="18" t="s">
        <v>1</v>
      </c>
      <c r="D458" s="40">
        <v>500</v>
      </c>
      <c r="E458" s="40">
        <v>24.6</v>
      </c>
      <c r="F458" s="23">
        <f t="shared" si="15"/>
        <v>12300</v>
      </c>
    </row>
    <row r="459" spans="1:6" ht="12.75">
      <c r="A459" s="18" t="s">
        <v>747</v>
      </c>
      <c r="B459" s="18" t="s">
        <v>764</v>
      </c>
      <c r="C459" s="18" t="s">
        <v>1</v>
      </c>
      <c r="D459" s="40">
        <v>500</v>
      </c>
      <c r="E459" s="40">
        <v>231</v>
      </c>
      <c r="F459" s="23">
        <f>D459*E459</f>
        <v>115500</v>
      </c>
    </row>
    <row r="460" spans="1:6" ht="12.75">
      <c r="A460" s="18" t="s">
        <v>748</v>
      </c>
      <c r="B460" s="18" t="s">
        <v>761</v>
      </c>
      <c r="C460" s="18" t="s">
        <v>1</v>
      </c>
      <c r="D460" s="40">
        <v>500</v>
      </c>
      <c r="E460" s="40">
        <v>72.58</v>
      </c>
      <c r="F460" s="23">
        <f t="shared" si="15"/>
        <v>36290</v>
      </c>
    </row>
    <row r="461" spans="1:6" ht="12.75">
      <c r="A461" s="18" t="s">
        <v>749</v>
      </c>
      <c r="B461" s="18" t="s">
        <v>762</v>
      </c>
      <c r="C461" s="18" t="s">
        <v>1</v>
      </c>
      <c r="D461" s="40">
        <v>500</v>
      </c>
      <c r="E461" s="40">
        <v>140</v>
      </c>
      <c r="F461" s="23">
        <f t="shared" si="15"/>
        <v>70000</v>
      </c>
    </row>
    <row r="462" spans="1:6" ht="12.75">
      <c r="A462" s="18" t="s">
        <v>750</v>
      </c>
      <c r="B462" s="18" t="s">
        <v>763</v>
      </c>
      <c r="C462" s="18" t="s">
        <v>1</v>
      </c>
      <c r="D462" s="40">
        <v>500</v>
      </c>
      <c r="E462" s="40">
        <v>191</v>
      </c>
      <c r="F462" s="23">
        <f t="shared" si="15"/>
        <v>95500</v>
      </c>
    </row>
    <row r="463" spans="1:6" ht="12.75">
      <c r="A463" s="21" t="s">
        <v>751</v>
      </c>
      <c r="B463" s="21" t="s">
        <v>765</v>
      </c>
      <c r="C463" s="21" t="s">
        <v>1</v>
      </c>
      <c r="D463" s="31">
        <v>500</v>
      </c>
      <c r="E463" s="31">
        <v>71.34</v>
      </c>
      <c r="F463" s="23">
        <f t="shared" si="15"/>
        <v>35670</v>
      </c>
    </row>
    <row r="464" spans="1:6" ht="12.75">
      <c r="A464" s="18" t="s">
        <v>753</v>
      </c>
      <c r="B464" s="18" t="s">
        <v>766</v>
      </c>
      <c r="C464" s="18" t="s">
        <v>1</v>
      </c>
      <c r="D464" s="40">
        <v>500</v>
      </c>
      <c r="E464" s="40">
        <v>71.36</v>
      </c>
      <c r="F464" s="23">
        <f t="shared" si="15"/>
        <v>35680</v>
      </c>
    </row>
    <row r="465" spans="1:6" ht="12.75">
      <c r="A465" s="18" t="s">
        <v>736</v>
      </c>
      <c r="B465" s="18" t="s">
        <v>737</v>
      </c>
      <c r="C465" s="18" t="s">
        <v>61</v>
      </c>
      <c r="D465" s="40">
        <v>2</v>
      </c>
      <c r="E465" s="40">
        <v>7770</v>
      </c>
      <c r="F465" s="23">
        <f t="shared" si="15"/>
        <v>15540</v>
      </c>
    </row>
    <row r="466" spans="1:6" ht="12.75">
      <c r="A466" s="18" t="s">
        <v>656</v>
      </c>
      <c r="B466" s="18" t="s">
        <v>657</v>
      </c>
      <c r="C466" s="18" t="s">
        <v>61</v>
      </c>
      <c r="D466" s="40">
        <v>2</v>
      </c>
      <c r="E466" s="40">
        <v>5410</v>
      </c>
      <c r="F466" s="23">
        <f t="shared" si="15"/>
        <v>10820</v>
      </c>
    </row>
    <row r="467" spans="1:6" ht="12.75">
      <c r="A467" s="18" t="s">
        <v>715</v>
      </c>
      <c r="B467" s="18" t="s">
        <v>716</v>
      </c>
      <c r="C467" s="18" t="s">
        <v>61</v>
      </c>
      <c r="D467" s="40">
        <v>2</v>
      </c>
      <c r="E467" s="40">
        <v>9320</v>
      </c>
      <c r="F467" s="23">
        <f t="shared" si="15"/>
        <v>18640</v>
      </c>
    </row>
    <row r="468" spans="1:6" ht="12.75">
      <c r="A468" s="18" t="s">
        <v>754</v>
      </c>
      <c r="B468" s="18" t="s">
        <v>755</v>
      </c>
      <c r="C468" s="18" t="s">
        <v>1</v>
      </c>
      <c r="D468" s="40">
        <v>500</v>
      </c>
      <c r="E468" s="40">
        <v>663</v>
      </c>
      <c r="F468" s="23">
        <f t="shared" si="15"/>
        <v>331500</v>
      </c>
    </row>
    <row r="469" spans="1:6" ht="12.75">
      <c r="A469" s="8" t="s">
        <v>14</v>
      </c>
      <c r="B469" s="8"/>
      <c r="C469" s="8"/>
      <c r="D469" s="73"/>
      <c r="E469" s="73"/>
      <c r="F469" s="9">
        <f>SUM(F440:F468)</f>
        <v>2272518.4596273294</v>
      </c>
    </row>
    <row r="470" spans="1:6" ht="12.75">
      <c r="A470" s="6" t="s">
        <v>15</v>
      </c>
      <c r="B470" s="29"/>
      <c r="C470" s="6" t="s">
        <v>16</v>
      </c>
      <c r="D470" s="42">
        <v>0.06</v>
      </c>
      <c r="E470" s="42"/>
      <c r="F470" s="10">
        <f>F469*D470</f>
        <v>136351.10757763975</v>
      </c>
    </row>
    <row r="471" spans="1:6" ht="12.75">
      <c r="A471" s="8" t="s">
        <v>6</v>
      </c>
      <c r="B471" s="8"/>
      <c r="C471" t="s">
        <v>1</v>
      </c>
      <c r="D471" s="41">
        <v>500</v>
      </c>
      <c r="E471" s="41"/>
      <c r="F471" s="9">
        <f>SUM(F469:F470)</f>
        <v>2408869.567204969</v>
      </c>
    </row>
    <row r="472" spans="1:6" ht="12.75">
      <c r="A472" s="11" t="s">
        <v>17</v>
      </c>
      <c r="B472" s="11"/>
      <c r="C472" s="12" t="s">
        <v>1</v>
      </c>
      <c r="D472" s="13">
        <v>1</v>
      </c>
      <c r="E472" s="13">
        <f>F471/D471</f>
        <v>4817.739134409938</v>
      </c>
      <c r="F472" s="12"/>
    </row>
    <row r="473" spans="1:6" ht="12.75">
      <c r="A473" s="14" t="s">
        <v>938</v>
      </c>
      <c r="B473" s="34"/>
      <c r="C473" s="35"/>
      <c r="D473" s="36"/>
      <c r="E473" s="36"/>
      <c r="F473" s="35"/>
    </row>
    <row r="474" spans="1:6" ht="12.75">
      <c r="A474" s="34"/>
      <c r="B474" s="34"/>
      <c r="C474" s="35"/>
      <c r="D474" s="36"/>
      <c r="E474" s="36"/>
      <c r="F474" s="35"/>
    </row>
    <row r="476" spans="1:2" ht="12.75">
      <c r="A476" t="s">
        <v>574</v>
      </c>
      <c r="B476" s="21" t="s">
        <v>575</v>
      </c>
    </row>
    <row r="477" spans="1:2" ht="12.75">
      <c r="A477" t="s">
        <v>576</v>
      </c>
      <c r="B477" s="21" t="s">
        <v>702</v>
      </c>
    </row>
    <row r="478" spans="1:2" ht="12.75">
      <c r="A478" t="s">
        <v>577</v>
      </c>
      <c r="B478" s="21" t="s">
        <v>623</v>
      </c>
    </row>
    <row r="479" spans="1:2" ht="12.75">
      <c r="A479" t="s">
        <v>578</v>
      </c>
      <c r="B479" s="21" t="s">
        <v>660</v>
      </c>
    </row>
    <row r="480" spans="1:2" ht="12.75">
      <c r="A480" t="s">
        <v>579</v>
      </c>
      <c r="B480" s="21" t="s">
        <v>777</v>
      </c>
    </row>
    <row r="481" spans="1:2" ht="12.75">
      <c r="A481" t="s">
        <v>580</v>
      </c>
      <c r="B481" s="21" t="s">
        <v>640</v>
      </c>
    </row>
    <row r="482" spans="1:2" ht="12.75">
      <c r="A482" t="s">
        <v>581</v>
      </c>
      <c r="B482" s="21" t="s">
        <v>741</v>
      </c>
    </row>
    <row r="483" spans="1:2" ht="12.75">
      <c r="A483" t="s">
        <v>582</v>
      </c>
      <c r="B483" s="21" t="s">
        <v>811</v>
      </c>
    </row>
    <row r="485" spans="1:6" ht="12.75">
      <c r="A485" s="1" t="s">
        <v>778</v>
      </c>
      <c r="B485" s="27" t="s">
        <v>779</v>
      </c>
      <c r="C485" s="1"/>
      <c r="D485" s="38"/>
      <c r="E485" s="38"/>
      <c r="F485" s="1"/>
    </row>
    <row r="486" spans="1:6" ht="12.75">
      <c r="A486" t="s">
        <v>568</v>
      </c>
      <c r="B486" s="27"/>
      <c r="C486" s="1"/>
      <c r="D486" s="38"/>
      <c r="E486" s="38"/>
      <c r="F486" s="1"/>
    </row>
    <row r="487" spans="1:6" ht="12.75">
      <c r="A487" s="3" t="s">
        <v>2</v>
      </c>
      <c r="B487" s="28" t="s">
        <v>3</v>
      </c>
      <c r="C487" s="3" t="s">
        <v>4</v>
      </c>
      <c r="D487" s="39" t="s">
        <v>5</v>
      </c>
      <c r="E487" s="39" t="s">
        <v>12</v>
      </c>
      <c r="F487" s="3" t="s">
        <v>13</v>
      </c>
    </row>
    <row r="488" spans="1:6" ht="12.75">
      <c r="A488" s="25" t="s">
        <v>633</v>
      </c>
      <c r="B488" s="30" t="s">
        <v>634</v>
      </c>
      <c r="C488" s="25" t="s">
        <v>61</v>
      </c>
      <c r="D488" s="43">
        <v>8</v>
      </c>
      <c r="E488" s="43">
        <v>1420</v>
      </c>
      <c r="F488" s="23">
        <f aca="true" t="shared" si="16" ref="F488:F493">D488*E488</f>
        <v>11360</v>
      </c>
    </row>
    <row r="489" spans="1:6" ht="12.75">
      <c r="A489" s="25" t="s">
        <v>635</v>
      </c>
      <c r="B489" s="30" t="s">
        <v>636</v>
      </c>
      <c r="C489" s="30" t="s">
        <v>61</v>
      </c>
      <c r="D489" s="44">
        <v>8</v>
      </c>
      <c r="E489" s="44">
        <v>852</v>
      </c>
      <c r="F489" s="23">
        <f t="shared" si="16"/>
        <v>6816</v>
      </c>
    </row>
    <row r="490" spans="1:6" ht="12.75">
      <c r="A490" s="25" t="s">
        <v>637</v>
      </c>
      <c r="B490" s="30" t="s">
        <v>638</v>
      </c>
      <c r="C490" s="30" t="s">
        <v>61</v>
      </c>
      <c r="D490" s="44">
        <v>22</v>
      </c>
      <c r="E490" s="44">
        <v>1700</v>
      </c>
      <c r="F490" s="23">
        <f t="shared" si="16"/>
        <v>37400</v>
      </c>
    </row>
    <row r="491" spans="1:6" ht="12.75">
      <c r="A491" s="30" t="s">
        <v>939</v>
      </c>
      <c r="B491" s="46" t="s">
        <v>940</v>
      </c>
      <c r="C491" s="30" t="s">
        <v>61</v>
      </c>
      <c r="D491" s="44">
        <v>10</v>
      </c>
      <c r="E491" s="44">
        <v>2400</v>
      </c>
      <c r="F491" s="23">
        <f t="shared" si="16"/>
        <v>24000</v>
      </c>
    </row>
    <row r="492" spans="1:6" ht="12.75">
      <c r="A492" s="18" t="s">
        <v>780</v>
      </c>
      <c r="B492" s="18" t="s">
        <v>781</v>
      </c>
      <c r="C492" s="18" t="s">
        <v>1</v>
      </c>
      <c r="D492" s="40">
        <v>500</v>
      </c>
      <c r="E492" s="40">
        <v>161</v>
      </c>
      <c r="F492" s="23">
        <f t="shared" si="16"/>
        <v>80500</v>
      </c>
    </row>
    <row r="493" spans="1:6" ht="12.75">
      <c r="A493" s="18" t="s">
        <v>604</v>
      </c>
      <c r="B493" s="18" t="s">
        <v>605</v>
      </c>
      <c r="C493" s="18" t="s">
        <v>61</v>
      </c>
      <c r="D493" s="40">
        <v>18</v>
      </c>
      <c r="E493" s="40">
        <v>3570</v>
      </c>
      <c r="F493" s="23">
        <f t="shared" si="16"/>
        <v>64260</v>
      </c>
    </row>
    <row r="494" spans="1:6" ht="12.75">
      <c r="A494" s="18" t="s">
        <v>937</v>
      </c>
      <c r="B494" s="18" t="s">
        <v>936</v>
      </c>
      <c r="C494" s="18" t="s">
        <v>1</v>
      </c>
      <c r="D494" s="40">
        <v>500</v>
      </c>
      <c r="E494" s="40">
        <f>(107.6/80.5)*19.83</f>
        <v>26.505689440993788</v>
      </c>
      <c r="F494" s="23">
        <f aca="true" t="shared" si="17" ref="F494:F516">D494*E494</f>
        <v>13252.844720496894</v>
      </c>
    </row>
    <row r="495" spans="1:6" ht="12.75">
      <c r="A495" s="18" t="s">
        <v>705</v>
      </c>
      <c r="B495" s="18" t="s">
        <v>706</v>
      </c>
      <c r="C495" s="18" t="s">
        <v>61</v>
      </c>
      <c r="D495" s="40">
        <v>16</v>
      </c>
      <c r="E495" s="40">
        <v>3070</v>
      </c>
      <c r="F495" s="23">
        <f t="shared" si="17"/>
        <v>49120</v>
      </c>
    </row>
    <row r="496" spans="1:6" ht="12.75">
      <c r="A496" s="18" t="s">
        <v>745</v>
      </c>
      <c r="B496" s="18" t="s">
        <v>746</v>
      </c>
      <c r="C496" s="18" t="s">
        <v>61</v>
      </c>
      <c r="D496" s="40">
        <v>4</v>
      </c>
      <c r="E496" s="40">
        <v>7130</v>
      </c>
      <c r="F496" s="23">
        <f t="shared" si="17"/>
        <v>28520</v>
      </c>
    </row>
    <row r="497" spans="1:6" ht="12.75">
      <c r="A497" s="18" t="s">
        <v>782</v>
      </c>
      <c r="B497" s="18" t="s">
        <v>708</v>
      </c>
      <c r="C497" s="18" t="s">
        <v>61</v>
      </c>
      <c r="D497" s="40">
        <v>15</v>
      </c>
      <c r="E497" s="40">
        <v>2180</v>
      </c>
      <c r="F497" s="23">
        <f t="shared" si="17"/>
        <v>32700</v>
      </c>
    </row>
    <row r="498" spans="1:6" ht="12.75">
      <c r="A498" s="18" t="s">
        <v>783</v>
      </c>
      <c r="B498" s="18" t="s">
        <v>784</v>
      </c>
      <c r="C498" s="18" t="s">
        <v>61</v>
      </c>
      <c r="D498" s="40">
        <v>16</v>
      </c>
      <c r="E498" s="40">
        <v>136</v>
      </c>
      <c r="F498" s="23">
        <f t="shared" si="17"/>
        <v>2176</v>
      </c>
    </row>
    <row r="499" spans="1:6" ht="12.75">
      <c r="A499" s="18" t="s">
        <v>785</v>
      </c>
      <c r="B499" s="18" t="s">
        <v>786</v>
      </c>
      <c r="C499" s="18" t="s">
        <v>61</v>
      </c>
      <c r="D499" s="40">
        <v>1</v>
      </c>
      <c r="E499" s="40">
        <v>26900</v>
      </c>
      <c r="F499" s="23">
        <f t="shared" si="17"/>
        <v>26900</v>
      </c>
    </row>
    <row r="500" spans="1:6" ht="12.75">
      <c r="A500" s="18" t="s">
        <v>787</v>
      </c>
      <c r="B500" s="18" t="s">
        <v>788</v>
      </c>
      <c r="C500" s="18" t="s">
        <v>1</v>
      </c>
      <c r="D500" s="40">
        <v>500</v>
      </c>
      <c r="E500" s="40">
        <v>167</v>
      </c>
      <c r="F500" s="23">
        <f t="shared" si="17"/>
        <v>83500</v>
      </c>
    </row>
    <row r="501" spans="1:6" ht="12.75">
      <c r="A501" s="18" t="s">
        <v>937</v>
      </c>
      <c r="B501" s="18" t="s">
        <v>943</v>
      </c>
      <c r="C501" s="18" t="s">
        <v>1</v>
      </c>
      <c r="D501" s="40">
        <v>500</v>
      </c>
      <c r="E501" s="40">
        <f>(107.6/80.5)*225.6</f>
        <v>301.54732919254656</v>
      </c>
      <c r="F501" s="23">
        <f t="shared" si="17"/>
        <v>150773.66459627327</v>
      </c>
    </row>
    <row r="502" spans="1:6" ht="12.75">
      <c r="A502" s="18" t="s">
        <v>694</v>
      </c>
      <c r="B502" s="18" t="s">
        <v>695</v>
      </c>
      <c r="C502" s="18" t="s">
        <v>61</v>
      </c>
      <c r="D502" s="40">
        <v>30</v>
      </c>
      <c r="E502" s="40">
        <v>2410</v>
      </c>
      <c r="F502" s="23">
        <f t="shared" si="17"/>
        <v>72300</v>
      </c>
    </row>
    <row r="503" spans="1:6" ht="12.75">
      <c r="A503" s="18" t="s">
        <v>711</v>
      </c>
      <c r="B503" s="18" t="s">
        <v>712</v>
      </c>
      <c r="C503" s="18" t="s">
        <v>61</v>
      </c>
      <c r="D503" s="40">
        <v>60</v>
      </c>
      <c r="E503" s="40">
        <v>220</v>
      </c>
      <c r="F503" s="23">
        <f t="shared" si="17"/>
        <v>13200</v>
      </c>
    </row>
    <row r="504" spans="1:6" ht="12.75">
      <c r="A504" s="18" t="s">
        <v>696</v>
      </c>
      <c r="B504" s="18" t="s">
        <v>697</v>
      </c>
      <c r="C504" s="18" t="s">
        <v>61</v>
      </c>
      <c r="D504" s="40">
        <v>1</v>
      </c>
      <c r="E504" s="40">
        <v>31200</v>
      </c>
      <c r="F504" s="23">
        <f t="shared" si="17"/>
        <v>31200</v>
      </c>
    </row>
    <row r="505" spans="1:6" ht="12.75">
      <c r="A505" s="18" t="s">
        <v>951</v>
      </c>
      <c r="B505" s="18" t="s">
        <v>952</v>
      </c>
      <c r="C505" s="18" t="s">
        <v>1</v>
      </c>
      <c r="D505" s="40">
        <v>500</v>
      </c>
      <c r="E505" s="40">
        <v>826</v>
      </c>
      <c r="F505" s="23">
        <f t="shared" si="17"/>
        <v>413000</v>
      </c>
    </row>
    <row r="506" spans="1:6" ht="12.75">
      <c r="A506" s="18" t="s">
        <v>789</v>
      </c>
      <c r="B506" s="18" t="s">
        <v>790</v>
      </c>
      <c r="C506" s="18" t="s">
        <v>1</v>
      </c>
      <c r="D506" s="40">
        <v>500</v>
      </c>
      <c r="E506" s="40">
        <v>61.51</v>
      </c>
      <c r="F506" s="23">
        <f t="shared" si="17"/>
        <v>30755</v>
      </c>
    </row>
    <row r="507" spans="1:6" ht="12.75">
      <c r="A507" s="18" t="s">
        <v>791</v>
      </c>
      <c r="B507" s="18" t="s">
        <v>792</v>
      </c>
      <c r="C507" s="18" t="s">
        <v>1</v>
      </c>
      <c r="D507" s="40">
        <v>500</v>
      </c>
      <c r="E507" s="40">
        <v>232</v>
      </c>
      <c r="F507" s="23">
        <f t="shared" si="17"/>
        <v>116000</v>
      </c>
    </row>
    <row r="508" spans="1:6" ht="12.75">
      <c r="A508" s="18" t="s">
        <v>793</v>
      </c>
      <c r="B508" s="18" t="s">
        <v>794</v>
      </c>
      <c r="C508" s="18" t="s">
        <v>1</v>
      </c>
      <c r="D508" s="40">
        <v>500</v>
      </c>
      <c r="E508" s="40">
        <v>380</v>
      </c>
      <c r="F508" s="23">
        <f t="shared" si="17"/>
        <v>190000</v>
      </c>
    </row>
    <row r="509" spans="1:6" ht="12.75">
      <c r="A509" s="18" t="s">
        <v>795</v>
      </c>
      <c r="B509" s="18" t="s">
        <v>796</v>
      </c>
      <c r="C509" s="18" t="s">
        <v>1</v>
      </c>
      <c r="D509" s="40">
        <v>500</v>
      </c>
      <c r="E509" s="40">
        <v>78.74</v>
      </c>
      <c r="F509" s="23">
        <f t="shared" si="17"/>
        <v>39370</v>
      </c>
    </row>
    <row r="510" spans="1:6" ht="12.75">
      <c r="A510" s="18" t="s">
        <v>797</v>
      </c>
      <c r="B510" s="18" t="s">
        <v>798</v>
      </c>
      <c r="C510" s="18" t="s">
        <v>1</v>
      </c>
      <c r="D510" s="40">
        <v>500</v>
      </c>
      <c r="E510" s="40">
        <v>253</v>
      </c>
      <c r="F510" s="23">
        <f t="shared" si="17"/>
        <v>126500</v>
      </c>
    </row>
    <row r="511" spans="1:6" ht="12.75">
      <c r="A511" s="21" t="s">
        <v>799</v>
      </c>
      <c r="B511" s="21" t="s">
        <v>800</v>
      </c>
      <c r="C511" s="21" t="s">
        <v>1</v>
      </c>
      <c r="D511" s="31">
        <v>500</v>
      </c>
      <c r="E511" s="31">
        <v>71.36</v>
      </c>
      <c r="F511" s="23">
        <f t="shared" si="17"/>
        <v>35680</v>
      </c>
    </row>
    <row r="512" spans="1:6" ht="12.75">
      <c r="A512" s="18" t="s">
        <v>801</v>
      </c>
      <c r="B512" s="18" t="s">
        <v>802</v>
      </c>
      <c r="C512" s="18" t="s">
        <v>1</v>
      </c>
      <c r="D512" s="40">
        <v>500</v>
      </c>
      <c r="E512" s="40">
        <v>95.97</v>
      </c>
      <c r="F512" s="23">
        <f t="shared" si="17"/>
        <v>47985</v>
      </c>
    </row>
    <row r="513" spans="1:6" s="21" customFormat="1" ht="12.75">
      <c r="A513" s="18" t="s">
        <v>654</v>
      </c>
      <c r="B513" s="18" t="s">
        <v>655</v>
      </c>
      <c r="C513" s="18" t="s">
        <v>61</v>
      </c>
      <c r="D513" s="40">
        <v>2</v>
      </c>
      <c r="E513" s="40">
        <v>6140</v>
      </c>
      <c r="F513" s="23">
        <f t="shared" si="17"/>
        <v>12280</v>
      </c>
    </row>
    <row r="514" spans="1:6" s="21" customFormat="1" ht="12.75">
      <c r="A514" s="18" t="s">
        <v>944</v>
      </c>
      <c r="B514" s="18" t="s">
        <v>945</v>
      </c>
      <c r="C514" s="18" t="s">
        <v>61</v>
      </c>
      <c r="D514" s="40">
        <v>2</v>
      </c>
      <c r="E514" s="40">
        <v>2770</v>
      </c>
      <c r="F514" s="23">
        <f t="shared" si="17"/>
        <v>5540</v>
      </c>
    </row>
    <row r="515" spans="1:6" ht="12.75">
      <c r="A515" s="18" t="s">
        <v>656</v>
      </c>
      <c r="B515" s="18" t="s">
        <v>657</v>
      </c>
      <c r="C515" s="18" t="s">
        <v>61</v>
      </c>
      <c r="D515" s="40">
        <v>2</v>
      </c>
      <c r="E515" s="40">
        <v>5410</v>
      </c>
      <c r="F515" s="23">
        <f t="shared" si="17"/>
        <v>10820</v>
      </c>
    </row>
    <row r="516" spans="1:6" ht="12.75">
      <c r="A516" s="18" t="s">
        <v>803</v>
      </c>
      <c r="B516" s="18" t="s">
        <v>804</v>
      </c>
      <c r="C516" s="18" t="s">
        <v>61</v>
      </c>
      <c r="D516" s="40">
        <v>2</v>
      </c>
      <c r="E516" s="40">
        <v>6430</v>
      </c>
      <c r="F516" s="23">
        <f t="shared" si="17"/>
        <v>12860</v>
      </c>
    </row>
    <row r="517" spans="1:6" ht="12.75">
      <c r="A517" s="18" t="s">
        <v>715</v>
      </c>
      <c r="B517" s="18" t="s">
        <v>716</v>
      </c>
      <c r="C517" s="18" t="s">
        <v>61</v>
      </c>
      <c r="D517" s="40">
        <v>2</v>
      </c>
      <c r="E517" s="40">
        <v>9320</v>
      </c>
      <c r="F517" s="23">
        <f>D517*E517</f>
        <v>18640</v>
      </c>
    </row>
    <row r="518" spans="1:6" ht="12.75">
      <c r="A518" s="18" t="s">
        <v>805</v>
      </c>
      <c r="B518" s="18" t="s">
        <v>806</v>
      </c>
      <c r="C518" s="18" t="s">
        <v>1</v>
      </c>
      <c r="D518" s="40">
        <v>500</v>
      </c>
      <c r="E518" s="40">
        <v>684</v>
      </c>
      <c r="F518" s="23">
        <f>D518*E518</f>
        <v>342000</v>
      </c>
    </row>
    <row r="519" spans="1:6" ht="12.75">
      <c r="A519" s="5" t="s">
        <v>14</v>
      </c>
      <c r="B519" s="8"/>
      <c r="C519" s="5"/>
      <c r="D519" s="41"/>
      <c r="E519" s="41"/>
      <c r="F519" s="9">
        <f>SUM(F488:F518)</f>
        <v>2129408.5093167704</v>
      </c>
    </row>
    <row r="520" spans="1:6" ht="12.75">
      <c r="A520" s="6" t="s">
        <v>15</v>
      </c>
      <c r="B520" s="29"/>
      <c r="C520" s="6" t="s">
        <v>16</v>
      </c>
      <c r="D520" s="42">
        <v>0.06</v>
      </c>
      <c r="E520" s="42"/>
      <c r="F520" s="10">
        <f>F519*D520</f>
        <v>127764.51055900622</v>
      </c>
    </row>
    <row r="521" spans="1:6" ht="12.75">
      <c r="A521" s="8" t="s">
        <v>6</v>
      </c>
      <c r="B521" s="8"/>
      <c r="C521" t="s">
        <v>1</v>
      </c>
      <c r="D521" s="41">
        <v>500</v>
      </c>
      <c r="E521" s="41"/>
      <c r="F521" s="9">
        <f>SUM(F519:F520)</f>
        <v>2257173.0198757765</v>
      </c>
    </row>
    <row r="522" spans="1:6" ht="12.75">
      <c r="A522" s="11" t="s">
        <v>17</v>
      </c>
      <c r="B522" s="11"/>
      <c r="C522" s="12" t="s">
        <v>1</v>
      </c>
      <c r="D522" s="13">
        <v>1</v>
      </c>
      <c r="E522" s="13">
        <f>F521/D521</f>
        <v>4514.346039751553</v>
      </c>
      <c r="F522" s="12"/>
    </row>
    <row r="523" spans="1:6" ht="12.75">
      <c r="A523" s="14" t="s">
        <v>938</v>
      </c>
      <c r="B523" s="34"/>
      <c r="C523" s="35"/>
      <c r="D523" s="36"/>
      <c r="E523" s="36"/>
      <c r="F523" s="35"/>
    </row>
    <row r="524" spans="1:6" ht="12.75">
      <c r="A524" s="34"/>
      <c r="B524" s="34"/>
      <c r="C524" s="35"/>
      <c r="D524" s="36"/>
      <c r="E524" s="36"/>
      <c r="F524" s="35"/>
    </row>
    <row r="526" spans="1:2" ht="12.75">
      <c r="A526" t="s">
        <v>574</v>
      </c>
      <c r="B526" s="21" t="s">
        <v>575</v>
      </c>
    </row>
    <row r="527" spans="1:2" ht="12.75">
      <c r="A527" t="s">
        <v>576</v>
      </c>
      <c r="B527" s="21" t="s">
        <v>718</v>
      </c>
    </row>
    <row r="528" spans="1:2" ht="12.75">
      <c r="A528" t="s">
        <v>577</v>
      </c>
      <c r="B528" s="21" t="s">
        <v>719</v>
      </c>
    </row>
    <row r="529" spans="1:2" ht="12.75">
      <c r="A529" t="s">
        <v>578</v>
      </c>
      <c r="B529" s="21" t="s">
        <v>825</v>
      </c>
    </row>
    <row r="530" spans="1:2" ht="12.75">
      <c r="A530" t="s">
        <v>579</v>
      </c>
      <c r="B530" s="21" t="s">
        <v>808</v>
      </c>
    </row>
    <row r="531" spans="1:2" ht="12.75">
      <c r="A531" t="s">
        <v>580</v>
      </c>
      <c r="B531" s="21" t="s">
        <v>809</v>
      </c>
    </row>
    <row r="532" spans="1:2" ht="12.75">
      <c r="A532" t="s">
        <v>581</v>
      </c>
      <c r="B532" s="21" t="s">
        <v>741</v>
      </c>
    </row>
    <row r="533" spans="1:2" ht="12.75">
      <c r="A533" t="s">
        <v>582</v>
      </c>
      <c r="B533" s="21" t="s">
        <v>810</v>
      </c>
    </row>
    <row r="535" spans="1:6" ht="12.75">
      <c r="A535" s="1" t="s">
        <v>807</v>
      </c>
      <c r="B535" s="27" t="s">
        <v>779</v>
      </c>
      <c r="C535" s="1"/>
      <c r="D535" s="38"/>
      <c r="E535" s="38"/>
      <c r="F535" s="1"/>
    </row>
    <row r="536" spans="1:6" ht="12.75">
      <c r="A536" t="s">
        <v>568</v>
      </c>
      <c r="B536" s="27"/>
      <c r="C536" s="1"/>
      <c r="D536" s="38"/>
      <c r="E536" s="38"/>
      <c r="F536" s="1"/>
    </row>
    <row r="537" spans="1:6" ht="12.75">
      <c r="A537" s="3" t="s">
        <v>2</v>
      </c>
      <c r="B537" s="28" t="s">
        <v>3</v>
      </c>
      <c r="C537" s="3" t="s">
        <v>4</v>
      </c>
      <c r="D537" s="39" t="s">
        <v>5</v>
      </c>
      <c r="E537" s="39" t="s">
        <v>12</v>
      </c>
      <c r="F537" s="3" t="s">
        <v>13</v>
      </c>
    </row>
    <row r="538" spans="1:6" ht="12.75">
      <c r="A538" s="25" t="s">
        <v>633</v>
      </c>
      <c r="B538" s="30" t="s">
        <v>634</v>
      </c>
      <c r="C538" s="25" t="s">
        <v>61</v>
      </c>
      <c r="D538" s="43">
        <v>14</v>
      </c>
      <c r="E538" s="43">
        <v>1380</v>
      </c>
      <c r="F538" s="23">
        <f aca="true" t="shared" si="18" ref="F538:F543">D538*E538</f>
        <v>19320</v>
      </c>
    </row>
    <row r="539" spans="1:6" ht="12.75">
      <c r="A539" s="25" t="s">
        <v>635</v>
      </c>
      <c r="B539" s="30" t="s">
        <v>636</v>
      </c>
      <c r="C539" s="30" t="s">
        <v>61</v>
      </c>
      <c r="D539" s="44">
        <v>14</v>
      </c>
      <c r="E539" s="44">
        <v>823</v>
      </c>
      <c r="F539" s="23">
        <f t="shared" si="18"/>
        <v>11522</v>
      </c>
    </row>
    <row r="540" spans="1:6" ht="12.75">
      <c r="A540" s="25" t="s">
        <v>637</v>
      </c>
      <c r="B540" s="30" t="s">
        <v>638</v>
      </c>
      <c r="C540" s="30" t="s">
        <v>61</v>
      </c>
      <c r="D540" s="44">
        <v>31</v>
      </c>
      <c r="E540" s="44">
        <v>1680</v>
      </c>
      <c r="F540" s="23">
        <f t="shared" si="18"/>
        <v>52080</v>
      </c>
    </row>
    <row r="541" spans="1:6" ht="12.75">
      <c r="A541" s="30" t="s">
        <v>939</v>
      </c>
      <c r="B541" s="46" t="s">
        <v>940</v>
      </c>
      <c r="C541" s="30" t="s">
        <v>61</v>
      </c>
      <c r="D541" s="44">
        <v>15</v>
      </c>
      <c r="E541" s="44">
        <v>2350</v>
      </c>
      <c r="F541" s="23">
        <f t="shared" si="18"/>
        <v>35250</v>
      </c>
    </row>
    <row r="542" spans="1:6" ht="12.75">
      <c r="A542" s="18" t="s">
        <v>780</v>
      </c>
      <c r="B542" s="18" t="s">
        <v>781</v>
      </c>
      <c r="C542" s="18" t="s">
        <v>1</v>
      </c>
      <c r="D542" s="40">
        <v>500</v>
      </c>
      <c r="E542" s="40">
        <v>161</v>
      </c>
      <c r="F542" s="23">
        <f t="shared" si="18"/>
        <v>80500</v>
      </c>
    </row>
    <row r="543" spans="1:6" ht="12.75">
      <c r="A543" s="18" t="s">
        <v>604</v>
      </c>
      <c r="B543" s="18" t="s">
        <v>605</v>
      </c>
      <c r="C543" s="18" t="s">
        <v>61</v>
      </c>
      <c r="D543" s="40">
        <v>18</v>
      </c>
      <c r="E543" s="40">
        <v>3570</v>
      </c>
      <c r="F543" s="23">
        <f t="shared" si="18"/>
        <v>64260</v>
      </c>
    </row>
    <row r="544" spans="1:6" ht="12.75">
      <c r="A544" s="18" t="s">
        <v>937</v>
      </c>
      <c r="B544" s="18" t="s">
        <v>936</v>
      </c>
      <c r="C544" s="18" t="s">
        <v>1</v>
      </c>
      <c r="D544" s="40">
        <v>500</v>
      </c>
      <c r="E544" s="40">
        <f>(107.6/80.5)*24.58</f>
        <v>32.85475776397515</v>
      </c>
      <c r="F544" s="23">
        <f aca="true" t="shared" si="19" ref="F544:F568">D544*E544</f>
        <v>16427.378881987577</v>
      </c>
    </row>
    <row r="545" spans="1:6" ht="12.75">
      <c r="A545" s="18" t="s">
        <v>705</v>
      </c>
      <c r="B545" s="18" t="s">
        <v>706</v>
      </c>
      <c r="C545" s="18" t="s">
        <v>61</v>
      </c>
      <c r="D545" s="40">
        <v>18</v>
      </c>
      <c r="E545" s="40">
        <v>3040</v>
      </c>
      <c r="F545" s="23">
        <f t="shared" si="19"/>
        <v>54720</v>
      </c>
    </row>
    <row r="546" spans="1:6" ht="12.75">
      <c r="A546" s="18" t="s">
        <v>812</v>
      </c>
      <c r="B546" s="18" t="s">
        <v>813</v>
      </c>
      <c r="C546" s="18" t="s">
        <v>61</v>
      </c>
      <c r="D546" s="40">
        <v>2</v>
      </c>
      <c r="E546" s="40">
        <v>4170</v>
      </c>
      <c r="F546" s="23">
        <f t="shared" si="19"/>
        <v>8340</v>
      </c>
    </row>
    <row r="547" spans="1:6" ht="12.75">
      <c r="A547" s="18" t="s">
        <v>773</v>
      </c>
      <c r="B547" s="18" t="s">
        <v>774</v>
      </c>
      <c r="C547" s="18" t="s">
        <v>61</v>
      </c>
      <c r="D547" s="40">
        <v>18</v>
      </c>
      <c r="E547" s="40">
        <v>2640</v>
      </c>
      <c r="F547" s="23">
        <f t="shared" si="19"/>
        <v>47520</v>
      </c>
    </row>
    <row r="548" spans="1:6" ht="12.75">
      <c r="A548" s="18" t="s">
        <v>783</v>
      </c>
      <c r="B548" s="18" t="s">
        <v>784</v>
      </c>
      <c r="C548" s="18" t="s">
        <v>61</v>
      </c>
      <c r="D548" s="40">
        <v>18</v>
      </c>
      <c r="E548" s="40">
        <v>136</v>
      </c>
      <c r="F548" s="23">
        <f t="shared" si="19"/>
        <v>2448</v>
      </c>
    </row>
    <row r="549" spans="1:6" ht="12.75">
      <c r="A549" s="18" t="s">
        <v>814</v>
      </c>
      <c r="B549" s="18" t="s">
        <v>815</v>
      </c>
      <c r="C549" s="18" t="s">
        <v>61</v>
      </c>
      <c r="D549" s="40">
        <v>1</v>
      </c>
      <c r="E549" s="40">
        <v>46400</v>
      </c>
      <c r="F549" s="23">
        <f t="shared" si="19"/>
        <v>46400</v>
      </c>
    </row>
    <row r="550" spans="1:6" ht="12.75">
      <c r="A550" s="18" t="s">
        <v>787</v>
      </c>
      <c r="B550" s="18" t="s">
        <v>788</v>
      </c>
      <c r="C550" s="18" t="s">
        <v>1</v>
      </c>
      <c r="D550" s="40">
        <v>500</v>
      </c>
      <c r="E550" s="40">
        <v>167</v>
      </c>
      <c r="F550" s="23">
        <f t="shared" si="19"/>
        <v>83500</v>
      </c>
    </row>
    <row r="551" spans="1:6" ht="12.75">
      <c r="A551" s="18" t="s">
        <v>937</v>
      </c>
      <c r="B551" s="18" t="s">
        <v>943</v>
      </c>
      <c r="C551" s="18" t="s">
        <v>1</v>
      </c>
      <c r="D551" s="40">
        <v>500</v>
      </c>
      <c r="E551" s="40">
        <f>(107.6/80.5)*245.58</f>
        <v>328.2535155279503</v>
      </c>
      <c r="F551" s="23">
        <f t="shared" si="19"/>
        <v>164126.75776397515</v>
      </c>
    </row>
    <row r="552" spans="1:6" ht="12.75">
      <c r="A552" s="18" t="s">
        <v>694</v>
      </c>
      <c r="B552" s="18" t="s">
        <v>695</v>
      </c>
      <c r="C552" s="18" t="s">
        <v>61</v>
      </c>
      <c r="D552" s="40">
        <v>30</v>
      </c>
      <c r="E552" s="40">
        <v>2410</v>
      </c>
      <c r="F552" s="23">
        <f t="shared" si="19"/>
        <v>72300</v>
      </c>
    </row>
    <row r="553" spans="1:6" ht="12.75">
      <c r="A553" s="18" t="s">
        <v>711</v>
      </c>
      <c r="B553" s="18" t="s">
        <v>712</v>
      </c>
      <c r="C553" s="18" t="s">
        <v>61</v>
      </c>
      <c r="D553" s="40">
        <v>60</v>
      </c>
      <c r="E553" s="40">
        <v>220</v>
      </c>
      <c r="F553" s="23">
        <f t="shared" si="19"/>
        <v>13200</v>
      </c>
    </row>
    <row r="554" spans="1:6" ht="12.75">
      <c r="A554" s="18" t="s">
        <v>696</v>
      </c>
      <c r="B554" s="18" t="s">
        <v>697</v>
      </c>
      <c r="C554" s="18" t="s">
        <v>61</v>
      </c>
      <c r="D554" s="40">
        <v>1</v>
      </c>
      <c r="E554" s="40">
        <v>31200</v>
      </c>
      <c r="F554" s="23">
        <f t="shared" si="19"/>
        <v>31200</v>
      </c>
    </row>
    <row r="555" spans="1:6" ht="12.75">
      <c r="A555" s="18" t="s">
        <v>953</v>
      </c>
      <c r="B555" s="18" t="s">
        <v>954</v>
      </c>
      <c r="C555" s="18" t="s">
        <v>1</v>
      </c>
      <c r="D555" s="40">
        <v>500</v>
      </c>
      <c r="E555" s="40">
        <v>1650</v>
      </c>
      <c r="F555" s="23">
        <f t="shared" si="19"/>
        <v>825000</v>
      </c>
    </row>
    <row r="556" spans="1:6" ht="12.75">
      <c r="A556" s="18" t="s">
        <v>789</v>
      </c>
      <c r="B556" s="18" t="s">
        <v>816</v>
      </c>
      <c r="C556" s="18" t="s">
        <v>1</v>
      </c>
      <c r="D556" s="40">
        <v>500</v>
      </c>
      <c r="E556" s="40">
        <v>61.51</v>
      </c>
      <c r="F556" s="23">
        <f t="shared" si="19"/>
        <v>30755</v>
      </c>
    </row>
    <row r="557" spans="1:6" ht="12.75">
      <c r="A557" s="18" t="s">
        <v>791</v>
      </c>
      <c r="B557" s="18" t="s">
        <v>817</v>
      </c>
      <c r="C557" s="18" t="s">
        <v>1</v>
      </c>
      <c r="D557" s="40">
        <v>500</v>
      </c>
      <c r="E557" s="40">
        <v>232</v>
      </c>
      <c r="F557" s="23">
        <f t="shared" si="19"/>
        <v>116000</v>
      </c>
    </row>
    <row r="558" spans="1:6" ht="12.75">
      <c r="A558" s="18" t="s">
        <v>795</v>
      </c>
      <c r="B558" s="18" t="s">
        <v>818</v>
      </c>
      <c r="C558" s="18" t="s">
        <v>1</v>
      </c>
      <c r="D558" s="40">
        <v>500</v>
      </c>
      <c r="E558" s="40">
        <v>78.74</v>
      </c>
      <c r="F558" s="23">
        <f>D558*E558</f>
        <v>39370</v>
      </c>
    </row>
    <row r="559" spans="1:6" ht="12.75">
      <c r="A559" s="18" t="s">
        <v>797</v>
      </c>
      <c r="B559" s="18" t="s">
        <v>819</v>
      </c>
      <c r="C559" s="18" t="s">
        <v>1</v>
      </c>
      <c r="D559" s="40">
        <v>500</v>
      </c>
      <c r="E559" s="40">
        <v>253</v>
      </c>
      <c r="F559" s="23">
        <f>D559*E559</f>
        <v>126500</v>
      </c>
    </row>
    <row r="560" spans="1:6" ht="12.75">
      <c r="A560" s="18" t="s">
        <v>793</v>
      </c>
      <c r="B560" s="18" t="s">
        <v>820</v>
      </c>
      <c r="C560" s="18" t="s">
        <v>1</v>
      </c>
      <c r="D560" s="40">
        <v>500</v>
      </c>
      <c r="E560" s="40">
        <v>380</v>
      </c>
      <c r="F560" s="23">
        <f>D560*E560</f>
        <v>190000</v>
      </c>
    </row>
    <row r="561" spans="1:6" ht="12.75">
      <c r="A561" s="21" t="s">
        <v>799</v>
      </c>
      <c r="B561" s="21" t="s">
        <v>821</v>
      </c>
      <c r="C561" s="21" t="s">
        <v>1</v>
      </c>
      <c r="D561" s="31">
        <v>500</v>
      </c>
      <c r="E561" s="31">
        <v>71.36</v>
      </c>
      <c r="F561" s="23">
        <f t="shared" si="19"/>
        <v>35680</v>
      </c>
    </row>
    <row r="562" spans="1:6" ht="12.75">
      <c r="A562" s="18" t="s">
        <v>801</v>
      </c>
      <c r="B562" s="18" t="s">
        <v>822</v>
      </c>
      <c r="C562" s="18" t="s">
        <v>1</v>
      </c>
      <c r="D562" s="40">
        <v>500</v>
      </c>
      <c r="E562" s="40">
        <v>95.97</v>
      </c>
      <c r="F562" s="23">
        <f t="shared" si="19"/>
        <v>47985</v>
      </c>
    </row>
    <row r="563" spans="1:6" ht="12.75">
      <c r="A563" s="18" t="s">
        <v>654</v>
      </c>
      <c r="B563" s="18" t="s">
        <v>655</v>
      </c>
      <c r="C563" s="18" t="s">
        <v>61</v>
      </c>
      <c r="D563" s="40">
        <v>3</v>
      </c>
      <c r="E563" s="40">
        <v>6010</v>
      </c>
      <c r="F563" s="23">
        <f>D563*E563</f>
        <v>18030</v>
      </c>
    </row>
    <row r="564" spans="1:6" ht="12.75">
      <c r="A564" s="18" t="s">
        <v>944</v>
      </c>
      <c r="B564" s="18" t="s">
        <v>945</v>
      </c>
      <c r="C564" s="18" t="s">
        <v>61</v>
      </c>
      <c r="D564" s="40">
        <v>3</v>
      </c>
      <c r="E564" s="40">
        <v>2680</v>
      </c>
      <c r="F564" s="23">
        <f>D564*E564</f>
        <v>8040</v>
      </c>
    </row>
    <row r="565" spans="1:6" ht="12.75">
      <c r="A565" s="18" t="s">
        <v>656</v>
      </c>
      <c r="B565" s="18" t="s">
        <v>657</v>
      </c>
      <c r="C565" s="18" t="s">
        <v>61</v>
      </c>
      <c r="D565" s="40">
        <v>3</v>
      </c>
      <c r="E565" s="40">
        <v>5290</v>
      </c>
      <c r="F565" s="23">
        <f t="shared" si="19"/>
        <v>15870</v>
      </c>
    </row>
    <row r="566" spans="1:6" ht="12.75">
      <c r="A566" s="18" t="s">
        <v>823</v>
      </c>
      <c r="B566" s="18" t="s">
        <v>824</v>
      </c>
      <c r="C566" s="18" t="s">
        <v>61</v>
      </c>
      <c r="D566" s="40">
        <v>3</v>
      </c>
      <c r="E566" s="40">
        <v>5510</v>
      </c>
      <c r="F566" s="23">
        <f t="shared" si="19"/>
        <v>16530</v>
      </c>
    </row>
    <row r="567" spans="1:6" ht="12.75">
      <c r="A567" s="18" t="s">
        <v>738</v>
      </c>
      <c r="B567" s="18" t="s">
        <v>739</v>
      </c>
      <c r="C567" s="18" t="s">
        <v>61</v>
      </c>
      <c r="D567" s="40">
        <v>1</v>
      </c>
      <c r="E567" s="40">
        <v>27300</v>
      </c>
      <c r="F567" s="23">
        <f t="shared" si="19"/>
        <v>27300</v>
      </c>
    </row>
    <row r="568" spans="1:6" ht="12.75">
      <c r="A568" s="18" t="s">
        <v>805</v>
      </c>
      <c r="B568" s="18" t="s">
        <v>806</v>
      </c>
      <c r="C568" s="18" t="s">
        <v>1</v>
      </c>
      <c r="D568" s="40">
        <v>500</v>
      </c>
      <c r="E568" s="40">
        <v>684</v>
      </c>
      <c r="F568" s="23">
        <f t="shared" si="19"/>
        <v>342000</v>
      </c>
    </row>
    <row r="569" spans="1:6" ht="12.75">
      <c r="A569" s="5" t="s">
        <v>14</v>
      </c>
      <c r="B569" s="8"/>
      <c r="C569" s="5"/>
      <c r="D569" s="41"/>
      <c r="E569" s="41"/>
      <c r="F569" s="9">
        <f>SUM(F538:F568)</f>
        <v>2642174.1366459625</v>
      </c>
    </row>
    <row r="570" spans="1:6" ht="12.75">
      <c r="A570" s="6" t="s">
        <v>15</v>
      </c>
      <c r="B570" s="29"/>
      <c r="C570" s="6" t="s">
        <v>16</v>
      </c>
      <c r="D570" s="42">
        <v>0.06</v>
      </c>
      <c r="E570" s="42"/>
      <c r="F570" s="10">
        <f>F569*D570</f>
        <v>158530.44819875775</v>
      </c>
    </row>
    <row r="571" spans="1:6" ht="12.75">
      <c r="A571" s="8" t="s">
        <v>6</v>
      </c>
      <c r="B571" s="8"/>
      <c r="C571" t="s">
        <v>1</v>
      </c>
      <c r="D571" s="41">
        <v>500</v>
      </c>
      <c r="E571" s="41"/>
      <c r="F571" s="9">
        <f>SUM(F569:F570)</f>
        <v>2800704.58484472</v>
      </c>
    </row>
    <row r="572" spans="1:6" ht="12.75">
      <c r="A572" s="11" t="s">
        <v>17</v>
      </c>
      <c r="B572" s="11"/>
      <c r="C572" s="12" t="s">
        <v>1</v>
      </c>
      <c r="D572" s="13">
        <v>1</v>
      </c>
      <c r="E572" s="13">
        <f>F571/D571</f>
        <v>5601.40916968944</v>
      </c>
      <c r="F572" s="12"/>
    </row>
    <row r="573" spans="1:6" ht="12.75">
      <c r="A573" s="14" t="s">
        <v>938</v>
      </c>
      <c r="B573" s="34"/>
      <c r="C573" s="35"/>
      <c r="D573" s="36"/>
      <c r="E573" s="36"/>
      <c r="F573" s="35"/>
    </row>
    <row r="574" spans="1:6" ht="12.75">
      <c r="A574" s="34"/>
      <c r="B574" s="34"/>
      <c r="C574" s="35"/>
      <c r="D574" s="36"/>
      <c r="E574" s="36"/>
      <c r="F574" s="35"/>
    </row>
    <row r="576" spans="1:2" ht="12.75">
      <c r="A576" t="s">
        <v>574</v>
      </c>
      <c r="B576" s="21" t="s">
        <v>575</v>
      </c>
    </row>
    <row r="577" spans="1:2" ht="12.75">
      <c r="A577" t="s">
        <v>576</v>
      </c>
      <c r="B577" s="21" t="s">
        <v>718</v>
      </c>
    </row>
    <row r="578" spans="1:2" ht="12.75">
      <c r="A578" t="s">
        <v>577</v>
      </c>
      <c r="B578" s="21" t="s">
        <v>719</v>
      </c>
    </row>
    <row r="579" spans="1:2" ht="12.75">
      <c r="A579" t="s">
        <v>578</v>
      </c>
      <c r="B579" s="21" t="s">
        <v>720</v>
      </c>
    </row>
    <row r="580" spans="1:2" ht="12.75">
      <c r="A580" t="s">
        <v>579</v>
      </c>
      <c r="B580" s="21" t="s">
        <v>826</v>
      </c>
    </row>
    <row r="581" spans="1:2" ht="12.75">
      <c r="A581" t="s">
        <v>580</v>
      </c>
      <c r="B581" s="21" t="s">
        <v>772</v>
      </c>
    </row>
    <row r="582" spans="1:2" ht="12.75">
      <c r="A582" t="s">
        <v>581</v>
      </c>
      <c r="B582" s="21" t="s">
        <v>741</v>
      </c>
    </row>
    <row r="583" spans="1:2" ht="12.75">
      <c r="A583" t="s">
        <v>582</v>
      </c>
      <c r="B583" s="21" t="s">
        <v>827</v>
      </c>
    </row>
    <row r="585" spans="1:6" ht="12.75">
      <c r="A585" s="1" t="s">
        <v>828</v>
      </c>
      <c r="B585" s="27" t="s">
        <v>779</v>
      </c>
      <c r="C585" s="1"/>
      <c r="D585" s="38"/>
      <c r="E585" s="38"/>
      <c r="F585" s="1"/>
    </row>
    <row r="586" spans="1:6" ht="12.75">
      <c r="A586" t="s">
        <v>568</v>
      </c>
      <c r="B586" s="27"/>
      <c r="C586" s="1"/>
      <c r="D586" s="38"/>
      <c r="E586" s="38"/>
      <c r="F586" s="1"/>
    </row>
    <row r="587" spans="1:6" ht="12.75">
      <c r="A587" s="3" t="s">
        <v>2</v>
      </c>
      <c r="B587" s="28" t="s">
        <v>3</v>
      </c>
      <c r="C587" s="3" t="s">
        <v>4</v>
      </c>
      <c r="D587" s="39" t="s">
        <v>5</v>
      </c>
      <c r="E587" s="39" t="s">
        <v>12</v>
      </c>
      <c r="F587" s="3" t="s">
        <v>13</v>
      </c>
    </row>
    <row r="588" spans="1:6" ht="12.75">
      <c r="A588" s="25" t="s">
        <v>724</v>
      </c>
      <c r="B588" s="30" t="s">
        <v>725</v>
      </c>
      <c r="C588" s="25" t="s">
        <v>61</v>
      </c>
      <c r="D588" s="43">
        <v>14</v>
      </c>
      <c r="E588" s="43">
        <v>5040</v>
      </c>
      <c r="F588" s="23">
        <f aca="true" t="shared" si="20" ref="F588:F594">D588*E588</f>
        <v>70560</v>
      </c>
    </row>
    <row r="589" spans="1:6" ht="12.75">
      <c r="A589" s="30" t="s">
        <v>726</v>
      </c>
      <c r="B589" s="30" t="s">
        <v>727</v>
      </c>
      <c r="C589" s="30" t="s">
        <v>61</v>
      </c>
      <c r="D589" s="44">
        <v>14</v>
      </c>
      <c r="E589" s="44">
        <v>2990</v>
      </c>
      <c r="F589" s="23">
        <f t="shared" si="20"/>
        <v>41860</v>
      </c>
    </row>
    <row r="590" spans="1:6" ht="12.75">
      <c r="A590" s="30" t="s">
        <v>728</v>
      </c>
      <c r="B590" s="30" t="s">
        <v>729</v>
      </c>
      <c r="C590" s="30" t="s">
        <v>61</v>
      </c>
      <c r="D590" s="44">
        <v>45</v>
      </c>
      <c r="E590" s="44">
        <v>6880</v>
      </c>
      <c r="F590" s="23">
        <f t="shared" si="20"/>
        <v>309600</v>
      </c>
    </row>
    <row r="591" spans="1:6" ht="12.75">
      <c r="A591" s="30" t="s">
        <v>939</v>
      </c>
      <c r="B591" s="46" t="s">
        <v>940</v>
      </c>
      <c r="C591" s="30" t="s">
        <v>61</v>
      </c>
      <c r="D591" s="44">
        <v>15</v>
      </c>
      <c r="E591" s="44">
        <v>2350</v>
      </c>
      <c r="F591" s="23">
        <f t="shared" si="20"/>
        <v>35250</v>
      </c>
    </row>
    <row r="592" spans="1:6" ht="12.75">
      <c r="A592" s="18" t="s">
        <v>829</v>
      </c>
      <c r="B592" s="18" t="s">
        <v>830</v>
      </c>
      <c r="C592" s="18" t="s">
        <v>1</v>
      </c>
      <c r="D592" s="40">
        <v>500</v>
      </c>
      <c r="E592" s="40">
        <v>312</v>
      </c>
      <c r="F592" s="23">
        <f t="shared" si="20"/>
        <v>156000</v>
      </c>
    </row>
    <row r="593" spans="1:6" ht="12.75">
      <c r="A593" s="18" t="s">
        <v>937</v>
      </c>
      <c r="B593" s="18" t="s">
        <v>936</v>
      </c>
      <c r="C593" s="18" t="s">
        <v>1</v>
      </c>
      <c r="D593" s="40">
        <v>500</v>
      </c>
      <c r="E593" s="40">
        <f>(107.6/80.5)*29.58</f>
        <v>39.53798757763975</v>
      </c>
      <c r="F593" s="23">
        <f t="shared" si="20"/>
        <v>19768.993788819873</v>
      </c>
    </row>
    <row r="594" spans="1:6" ht="12.75">
      <c r="A594" s="18" t="s">
        <v>831</v>
      </c>
      <c r="B594" s="18" t="s">
        <v>832</v>
      </c>
      <c r="C594" s="18" t="s">
        <v>61</v>
      </c>
      <c r="D594" s="40">
        <v>20</v>
      </c>
      <c r="E594" s="40">
        <v>4550</v>
      </c>
      <c r="F594" s="23">
        <f t="shared" si="20"/>
        <v>91000</v>
      </c>
    </row>
    <row r="595" spans="1:6" ht="12.75">
      <c r="A595" s="18" t="s">
        <v>833</v>
      </c>
      <c r="B595" s="18" t="s">
        <v>834</v>
      </c>
      <c r="C595" s="18" t="s">
        <v>61</v>
      </c>
      <c r="D595" s="40">
        <v>20</v>
      </c>
      <c r="E595" s="40">
        <v>3390</v>
      </c>
      <c r="F595" s="23">
        <f aca="true" t="shared" si="21" ref="F595:F607">D595*E595</f>
        <v>67800</v>
      </c>
    </row>
    <row r="596" spans="1:6" ht="12.75">
      <c r="A596" s="18" t="s">
        <v>812</v>
      </c>
      <c r="B596" s="18" t="s">
        <v>813</v>
      </c>
      <c r="C596" s="18" t="s">
        <v>61</v>
      </c>
      <c r="D596" s="40">
        <v>4</v>
      </c>
      <c r="E596" s="40">
        <v>3990</v>
      </c>
      <c r="F596" s="23">
        <f t="shared" si="21"/>
        <v>15960</v>
      </c>
    </row>
    <row r="597" spans="1:6" ht="12.75">
      <c r="A597" s="18" t="s">
        <v>773</v>
      </c>
      <c r="B597" s="18" t="s">
        <v>774</v>
      </c>
      <c r="C597" s="18" t="s">
        <v>61</v>
      </c>
      <c r="D597" s="40">
        <v>20</v>
      </c>
      <c r="E597" s="40">
        <v>2620</v>
      </c>
      <c r="F597" s="23">
        <f t="shared" si="21"/>
        <v>52400</v>
      </c>
    </row>
    <row r="598" spans="1:6" ht="12.75">
      <c r="A598" s="18" t="s">
        <v>783</v>
      </c>
      <c r="B598" s="18" t="s">
        <v>784</v>
      </c>
      <c r="C598" s="18" t="s">
        <v>61</v>
      </c>
      <c r="D598" s="40">
        <v>20</v>
      </c>
      <c r="E598" s="40">
        <v>135</v>
      </c>
      <c r="F598" s="23">
        <f t="shared" si="21"/>
        <v>2700</v>
      </c>
    </row>
    <row r="599" spans="1:6" ht="12.75">
      <c r="A599" s="18" t="s">
        <v>814</v>
      </c>
      <c r="B599" s="18" t="s">
        <v>815</v>
      </c>
      <c r="C599" s="18" t="s">
        <v>61</v>
      </c>
      <c r="D599" s="40">
        <v>1</v>
      </c>
      <c r="E599" s="40">
        <v>46400</v>
      </c>
      <c r="F599" s="23">
        <f t="shared" si="21"/>
        <v>46400</v>
      </c>
    </row>
    <row r="600" spans="1:6" ht="12.75">
      <c r="A600" s="18" t="s">
        <v>835</v>
      </c>
      <c r="B600" s="18" t="s">
        <v>836</v>
      </c>
      <c r="C600" s="18" t="s">
        <v>1</v>
      </c>
      <c r="D600" s="40">
        <v>500</v>
      </c>
      <c r="E600" s="40">
        <v>355</v>
      </c>
      <c r="F600" s="23">
        <f t="shared" si="21"/>
        <v>177500</v>
      </c>
    </row>
    <row r="601" spans="1:6" ht="12.75">
      <c r="A601" s="18" t="s">
        <v>937</v>
      </c>
      <c r="B601" s="18" t="s">
        <v>943</v>
      </c>
      <c r="C601" s="18" t="s">
        <v>1</v>
      </c>
      <c r="D601" s="40">
        <v>500</v>
      </c>
      <c r="E601" s="40">
        <f>(107.6/80.5)*245.58</f>
        <v>328.2535155279503</v>
      </c>
      <c r="F601" s="23">
        <f t="shared" si="21"/>
        <v>164126.75776397515</v>
      </c>
    </row>
    <row r="602" spans="1:6" ht="12.75">
      <c r="A602" s="18" t="s">
        <v>694</v>
      </c>
      <c r="B602" s="18" t="s">
        <v>695</v>
      </c>
      <c r="C602" s="18" t="s">
        <v>61</v>
      </c>
      <c r="D602" s="40">
        <v>30</v>
      </c>
      <c r="E602" s="40">
        <v>2410</v>
      </c>
      <c r="F602" s="23">
        <f t="shared" si="21"/>
        <v>72300</v>
      </c>
    </row>
    <row r="603" spans="1:6" ht="12.75">
      <c r="A603" s="18" t="s">
        <v>711</v>
      </c>
      <c r="B603" s="18" t="s">
        <v>712</v>
      </c>
      <c r="C603" s="18" t="s">
        <v>61</v>
      </c>
      <c r="D603" s="40">
        <v>60</v>
      </c>
      <c r="E603" s="40">
        <v>220</v>
      </c>
      <c r="F603" s="23">
        <f t="shared" si="21"/>
        <v>13200</v>
      </c>
    </row>
    <row r="604" spans="1:6" ht="12.75">
      <c r="A604" s="18" t="s">
        <v>696</v>
      </c>
      <c r="B604" s="18" t="s">
        <v>697</v>
      </c>
      <c r="C604" s="18" t="s">
        <v>61</v>
      </c>
      <c r="D604" s="40">
        <v>1</v>
      </c>
      <c r="E604" s="40">
        <v>31200</v>
      </c>
      <c r="F604" s="23">
        <f t="shared" si="21"/>
        <v>31200</v>
      </c>
    </row>
    <row r="605" spans="1:6" ht="12.75">
      <c r="A605" s="18" t="s">
        <v>955</v>
      </c>
      <c r="B605" s="18" t="s">
        <v>956</v>
      </c>
      <c r="C605" s="18" t="s">
        <v>1</v>
      </c>
      <c r="D605" s="40">
        <v>500</v>
      </c>
      <c r="E605" s="40">
        <v>2480</v>
      </c>
      <c r="F605" s="23">
        <f t="shared" si="21"/>
        <v>1240000</v>
      </c>
    </row>
    <row r="606" spans="1:6" ht="12.75">
      <c r="A606" s="18" t="s">
        <v>789</v>
      </c>
      <c r="B606" s="18" t="s">
        <v>816</v>
      </c>
      <c r="C606" s="18" t="s">
        <v>1</v>
      </c>
      <c r="D606" s="40">
        <v>500</v>
      </c>
      <c r="E606" s="40">
        <v>61.51</v>
      </c>
      <c r="F606" s="23">
        <f t="shared" si="21"/>
        <v>30755</v>
      </c>
    </row>
    <row r="607" spans="1:6" ht="12.75">
      <c r="A607" s="18" t="s">
        <v>791</v>
      </c>
      <c r="B607" s="18" t="s">
        <v>817</v>
      </c>
      <c r="C607" s="18" t="s">
        <v>1</v>
      </c>
      <c r="D607" s="40">
        <v>500</v>
      </c>
      <c r="E607" s="40">
        <v>232</v>
      </c>
      <c r="F607" s="23">
        <f t="shared" si="21"/>
        <v>116000</v>
      </c>
    </row>
    <row r="608" spans="1:6" ht="12.75">
      <c r="A608" s="18" t="s">
        <v>795</v>
      </c>
      <c r="B608" s="18" t="s">
        <v>818</v>
      </c>
      <c r="C608" s="18" t="s">
        <v>1</v>
      </c>
      <c r="D608" s="40">
        <v>500</v>
      </c>
      <c r="E608" s="40">
        <v>78.74</v>
      </c>
      <c r="F608" s="23">
        <f>D608*E608</f>
        <v>39370</v>
      </c>
    </row>
    <row r="609" spans="1:6" ht="12.75">
      <c r="A609" s="18" t="s">
        <v>797</v>
      </c>
      <c r="B609" s="18" t="s">
        <v>819</v>
      </c>
      <c r="C609" s="18" t="s">
        <v>1</v>
      </c>
      <c r="D609" s="40">
        <v>500</v>
      </c>
      <c r="E609" s="40">
        <v>253</v>
      </c>
      <c r="F609" s="23">
        <f>D609*E609</f>
        <v>126500</v>
      </c>
    </row>
    <row r="610" spans="1:6" ht="12.75">
      <c r="A610" s="18" t="s">
        <v>793</v>
      </c>
      <c r="B610" s="18" t="s">
        <v>820</v>
      </c>
      <c r="C610" s="18" t="s">
        <v>1</v>
      </c>
      <c r="D610" s="40">
        <v>500</v>
      </c>
      <c r="E610" s="40">
        <v>380</v>
      </c>
      <c r="F610" s="23">
        <f>D610*E610</f>
        <v>190000</v>
      </c>
    </row>
    <row r="611" spans="1:6" ht="12.75">
      <c r="A611" s="21" t="s">
        <v>799</v>
      </c>
      <c r="B611" s="21" t="s">
        <v>821</v>
      </c>
      <c r="C611" s="21" t="s">
        <v>1</v>
      </c>
      <c r="D611" s="31">
        <v>500</v>
      </c>
      <c r="E611" s="31">
        <v>71.36</v>
      </c>
      <c r="F611" s="23">
        <f aca="true" t="shared" si="22" ref="F611:F618">D611*E611</f>
        <v>35680</v>
      </c>
    </row>
    <row r="612" spans="1:6" ht="12.75">
      <c r="A612" s="18" t="s">
        <v>801</v>
      </c>
      <c r="B612" s="18" t="s">
        <v>822</v>
      </c>
      <c r="C612" s="18" t="s">
        <v>1</v>
      </c>
      <c r="D612" s="40">
        <v>500</v>
      </c>
      <c r="E612" s="40">
        <v>95.97</v>
      </c>
      <c r="F612" s="23">
        <f t="shared" si="22"/>
        <v>47985</v>
      </c>
    </row>
    <row r="613" spans="1:6" ht="12.75">
      <c r="A613" s="18" t="s">
        <v>654</v>
      </c>
      <c r="B613" s="18" t="s">
        <v>655</v>
      </c>
      <c r="C613" s="18" t="s">
        <v>61</v>
      </c>
      <c r="D613" s="40">
        <v>2</v>
      </c>
      <c r="E613" s="40">
        <v>6140</v>
      </c>
      <c r="F613" s="23">
        <f t="shared" si="22"/>
        <v>12280</v>
      </c>
    </row>
    <row r="614" spans="1:6" ht="12.75">
      <c r="A614" s="18" t="s">
        <v>944</v>
      </c>
      <c r="B614" s="18" t="s">
        <v>945</v>
      </c>
      <c r="C614" s="18" t="s">
        <v>61</v>
      </c>
      <c r="D614" s="40">
        <v>2</v>
      </c>
      <c r="E614" s="40">
        <v>2770</v>
      </c>
      <c r="F614" s="23">
        <f t="shared" si="22"/>
        <v>5540</v>
      </c>
    </row>
    <row r="615" spans="1:6" ht="12.75">
      <c r="A615" s="18" t="s">
        <v>656</v>
      </c>
      <c r="B615" s="18" t="s">
        <v>657</v>
      </c>
      <c r="C615" s="18" t="s">
        <v>61</v>
      </c>
      <c r="D615" s="40">
        <v>2</v>
      </c>
      <c r="E615" s="40">
        <v>5410</v>
      </c>
      <c r="F615" s="23">
        <f t="shared" si="22"/>
        <v>10820</v>
      </c>
    </row>
    <row r="616" spans="1:6" ht="12.75">
      <c r="A616" s="18" t="s">
        <v>803</v>
      </c>
      <c r="B616" s="18" t="s">
        <v>804</v>
      </c>
      <c r="C616" s="18" t="s">
        <v>61</v>
      </c>
      <c r="D616" s="40">
        <v>2</v>
      </c>
      <c r="E616" s="40">
        <v>6430</v>
      </c>
      <c r="F616" s="23">
        <f t="shared" si="22"/>
        <v>12860</v>
      </c>
    </row>
    <row r="617" spans="1:6" ht="12.75">
      <c r="A617" s="18" t="s">
        <v>738</v>
      </c>
      <c r="B617" s="18" t="s">
        <v>739</v>
      </c>
      <c r="C617" s="18" t="s">
        <v>61</v>
      </c>
      <c r="D617" s="40">
        <v>2</v>
      </c>
      <c r="E617" s="40">
        <v>26300</v>
      </c>
      <c r="F617" s="23">
        <f t="shared" si="22"/>
        <v>52600</v>
      </c>
    </row>
    <row r="618" spans="1:6" ht="12.75">
      <c r="A618" s="18" t="s">
        <v>805</v>
      </c>
      <c r="B618" s="18" t="s">
        <v>806</v>
      </c>
      <c r="C618" s="18" t="s">
        <v>1</v>
      </c>
      <c r="D618" s="40">
        <v>500</v>
      </c>
      <c r="E618" s="40">
        <v>684</v>
      </c>
      <c r="F618" s="23">
        <f t="shared" si="22"/>
        <v>342000</v>
      </c>
    </row>
    <row r="619" spans="1:6" ht="12.75">
      <c r="A619" s="5" t="s">
        <v>14</v>
      </c>
      <c r="B619" s="8"/>
      <c r="C619" s="5"/>
      <c r="D619" s="41"/>
      <c r="E619" s="41"/>
      <c r="F619" s="9">
        <f>SUM(F588:F618)</f>
        <v>3630015.751552795</v>
      </c>
    </row>
    <row r="620" spans="1:6" ht="12.75">
      <c r="A620" s="6" t="s">
        <v>15</v>
      </c>
      <c r="B620" s="29"/>
      <c r="C620" s="6" t="s">
        <v>16</v>
      </c>
      <c r="D620" s="42">
        <v>0.06</v>
      </c>
      <c r="E620" s="42"/>
      <c r="F620" s="10">
        <f>F619*D620</f>
        <v>217800.94509316768</v>
      </c>
    </row>
    <row r="621" spans="1:6" ht="12.75">
      <c r="A621" s="8" t="s">
        <v>6</v>
      </c>
      <c r="B621" s="8"/>
      <c r="C621" t="s">
        <v>1</v>
      </c>
      <c r="D621" s="41">
        <v>500</v>
      </c>
      <c r="E621" s="41"/>
      <c r="F621" s="9">
        <f>SUM(F619:F620)</f>
        <v>3847816.6966459625</v>
      </c>
    </row>
    <row r="622" spans="1:6" ht="12.75">
      <c r="A622" s="11" t="s">
        <v>17</v>
      </c>
      <c r="B622" s="11"/>
      <c r="C622" s="12" t="s">
        <v>1</v>
      </c>
      <c r="D622" s="13">
        <v>1</v>
      </c>
      <c r="E622" s="13">
        <f>F621/D621</f>
        <v>7695.633393291925</v>
      </c>
      <c r="F622" s="12"/>
    </row>
    <row r="623" ht="12.75">
      <c r="A623" s="14" t="s">
        <v>938</v>
      </c>
    </row>
  </sheetData>
  <sheetProtection/>
  <printOptions/>
  <pageMargins left="0.75" right="0.75" top="1" bottom="1" header="0" footer="0"/>
  <pageSetup horizontalDpi="600" verticalDpi="600" orientation="landscape" paperSize="9" scale="76" r:id="rId1"/>
  <rowBreaks count="14" manualBreakCount="14">
    <brk id="23" max="255" man="1"/>
    <brk id="48" max="255" man="1"/>
    <brk id="79" max="255" man="1"/>
    <brk id="110" max="255" man="1"/>
    <brk id="148" max="255" man="1"/>
    <brk id="188" max="255" man="1"/>
    <brk id="231" max="255" man="1"/>
    <brk id="281" max="255" man="1"/>
    <brk id="329" max="255" man="1"/>
    <brk id="378" max="255" man="1"/>
    <brk id="427" max="255" man="1"/>
    <brk id="475" max="255" man="1"/>
    <brk id="525" max="255" man="1"/>
    <brk id="575" max="255" man="1"/>
  </rowBreaks>
  <ignoredErrors>
    <ignoredError sqref="F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2" sqref="A2:IV13"/>
    </sheetView>
  </sheetViews>
  <sheetFormatPr defaultColWidth="9.7109375" defaultRowHeight="12.75"/>
  <cols>
    <col min="1" max="1" width="7.421875" style="52" customWidth="1"/>
    <col min="2" max="2" width="8.7109375" style="52" bestFit="1" customWidth="1"/>
    <col min="3" max="3" width="11.421875" style="52" bestFit="1" customWidth="1"/>
    <col min="4" max="4" width="14.57421875" style="52" bestFit="1" customWidth="1"/>
    <col min="5" max="5" width="12.7109375" style="52" bestFit="1" customWidth="1"/>
    <col min="6" max="16384" width="9.7109375" style="52" customWidth="1"/>
  </cols>
  <sheetData>
    <row r="1" spans="1:5" ht="15.75">
      <c r="A1" s="48" t="s">
        <v>89</v>
      </c>
      <c r="B1" s="49"/>
      <c r="C1" s="50"/>
      <c r="D1" s="51"/>
      <c r="E1" s="49"/>
    </row>
    <row r="2" spans="1:5" ht="12.75">
      <c r="A2" s="51"/>
      <c r="C2" s="51"/>
      <c r="E2" s="49"/>
    </row>
    <row r="3" spans="1:5" ht="12.75">
      <c r="A3" s="53" t="s">
        <v>883</v>
      </c>
      <c r="C3" s="51"/>
      <c r="E3" s="49"/>
    </row>
    <row r="4" spans="1:5" ht="12.75">
      <c r="A4" s="54" t="s">
        <v>868</v>
      </c>
      <c r="B4" s="55" t="s">
        <v>869</v>
      </c>
      <c r="C4" s="55" t="s">
        <v>870</v>
      </c>
      <c r="D4" s="55" t="s">
        <v>871</v>
      </c>
      <c r="E4" s="55" t="s">
        <v>872</v>
      </c>
    </row>
    <row r="5" spans="1:5" ht="12.75">
      <c r="A5" s="56" t="s">
        <v>926</v>
      </c>
      <c r="B5" s="57">
        <f>'Ydervægge-grundpriser'!E34</f>
        <v>1617.6050220160002</v>
      </c>
      <c r="C5" s="56" t="s">
        <v>927</v>
      </c>
      <c r="D5" s="57">
        <v>1278.3795241399996</v>
      </c>
      <c r="E5" s="58" t="s">
        <v>874</v>
      </c>
    </row>
    <row r="6" spans="1:5" ht="12.75">
      <c r="A6" s="59" t="s">
        <v>927</v>
      </c>
      <c r="B6" s="60">
        <f>'Ydervægge-grundpriser'!E59</f>
        <v>1278.3795241399996</v>
      </c>
      <c r="C6" s="59" t="s">
        <v>928</v>
      </c>
      <c r="D6" s="60">
        <v>1615.2720302799994</v>
      </c>
      <c r="E6" s="74">
        <f>(D5+D6+D7)/3</f>
        <v>1503.7521921453333</v>
      </c>
    </row>
    <row r="7" spans="1:5" ht="12.75">
      <c r="A7" s="59" t="s">
        <v>928</v>
      </c>
      <c r="B7" s="60">
        <f>'Ydervægge-grundpriser'!E86</f>
        <v>1615.2720302799994</v>
      </c>
      <c r="C7" s="62" t="s">
        <v>926</v>
      </c>
      <c r="D7" s="63">
        <v>1617.6050220160002</v>
      </c>
      <c r="E7" s="75"/>
    </row>
    <row r="8" spans="1:5" ht="12.75">
      <c r="A8" s="59" t="s">
        <v>929</v>
      </c>
      <c r="B8" s="60">
        <f>'Ydervægge-grundpriser'!E116</f>
        <v>2166.6636413919996</v>
      </c>
      <c r="C8" s="59" t="s">
        <v>931</v>
      </c>
      <c r="D8" s="60">
        <v>1765.0618626360003</v>
      </c>
      <c r="E8" s="76" t="s">
        <v>874</v>
      </c>
    </row>
    <row r="9" spans="1:5" ht="12.75">
      <c r="A9" s="59" t="s">
        <v>931</v>
      </c>
      <c r="B9" s="60">
        <f>'Ydervægge-grundpriser'!E136</f>
        <v>1765.0618626360003</v>
      </c>
      <c r="C9" s="59" t="s">
        <v>930</v>
      </c>
      <c r="D9" s="60">
        <v>1851.827477028</v>
      </c>
      <c r="E9" s="74">
        <f>(D8+D9+D10)/3</f>
        <v>1927.8509936853334</v>
      </c>
    </row>
    <row r="10" spans="1:5" ht="12.75">
      <c r="A10" s="59" t="s">
        <v>932</v>
      </c>
      <c r="B10" s="60">
        <f>'Ydervægge-grundpriser'!E158</f>
        <v>2186.497708856</v>
      </c>
      <c r="C10" s="62" t="s">
        <v>929</v>
      </c>
      <c r="D10" s="63">
        <v>2166.6636413919996</v>
      </c>
      <c r="E10" s="75"/>
    </row>
    <row r="11" spans="1:5" ht="12.75">
      <c r="A11" s="59" t="s">
        <v>933</v>
      </c>
      <c r="B11" s="60">
        <f>'Ydervægge-grundpriser'!E191</f>
        <v>3441.665774240001</v>
      </c>
      <c r="C11" s="59" t="s">
        <v>932</v>
      </c>
      <c r="D11" s="60">
        <v>2186.497708856</v>
      </c>
      <c r="E11" s="76" t="s">
        <v>874</v>
      </c>
    </row>
    <row r="12" spans="1:5" ht="12.75">
      <c r="A12" s="59" t="s">
        <v>930</v>
      </c>
      <c r="B12" s="60">
        <f>'Ydervægge-grundpriser'!E216</f>
        <v>1851.827477028</v>
      </c>
      <c r="C12" s="59" t="s">
        <v>933</v>
      </c>
      <c r="D12" s="60">
        <v>3441.665774240001</v>
      </c>
      <c r="E12" s="74">
        <f>(D11+D12+D13)/3</f>
        <v>3571.4975098040013</v>
      </c>
    </row>
    <row r="13" spans="1:5" ht="12.75">
      <c r="A13" s="62" t="s">
        <v>934</v>
      </c>
      <c r="B13" s="63">
        <f>'Ydervægge-grundpriser'!E253</f>
        <v>5086.329046316002</v>
      </c>
      <c r="C13" s="62" t="s">
        <v>934</v>
      </c>
      <c r="D13" s="63">
        <v>5086.329046316002</v>
      </c>
      <c r="E13" s="64"/>
    </row>
    <row r="14" spans="1:5" ht="12.75">
      <c r="A14" s="51"/>
      <c r="B14" s="49"/>
      <c r="C14" s="49"/>
      <c r="D14" s="49"/>
      <c r="E14" s="49"/>
    </row>
    <row r="15" ht="12.75">
      <c r="A15" s="53" t="s">
        <v>867</v>
      </c>
    </row>
    <row r="16" spans="1:5" ht="12.75">
      <c r="A16" s="54" t="s">
        <v>868</v>
      </c>
      <c r="B16" s="55" t="s">
        <v>869</v>
      </c>
      <c r="C16" s="55" t="s">
        <v>870</v>
      </c>
      <c r="D16" s="55" t="s">
        <v>871</v>
      </c>
      <c r="E16" s="55" t="s">
        <v>872</v>
      </c>
    </row>
    <row r="17" spans="1:5" ht="12.75">
      <c r="A17" s="67" t="s">
        <v>926</v>
      </c>
      <c r="B17" s="68">
        <v>1162.45</v>
      </c>
      <c r="C17" s="56" t="s">
        <v>927</v>
      </c>
      <c r="D17" s="57">
        <v>883.8</v>
      </c>
      <c r="E17" s="58"/>
    </row>
    <row r="18" spans="1:5" ht="12.75">
      <c r="A18" s="69" t="s">
        <v>927</v>
      </c>
      <c r="B18" s="70">
        <v>883.8</v>
      </c>
      <c r="C18" s="59" t="s">
        <v>926</v>
      </c>
      <c r="D18" s="60">
        <v>1162.45</v>
      </c>
      <c r="E18" s="61">
        <f>(D17+D18+D19)/3</f>
        <v>1087.2433333333333</v>
      </c>
    </row>
    <row r="19" spans="1:5" ht="12.75">
      <c r="A19" s="69" t="s">
        <v>928</v>
      </c>
      <c r="B19" s="70">
        <v>1215.48</v>
      </c>
      <c r="C19" s="62" t="s">
        <v>928</v>
      </c>
      <c r="D19" s="63">
        <v>1215.48</v>
      </c>
      <c r="E19" s="64"/>
    </row>
    <row r="20" spans="1:5" ht="12.75">
      <c r="A20" s="69" t="s">
        <v>929</v>
      </c>
      <c r="B20" s="70">
        <v>1503.87</v>
      </c>
      <c r="C20" s="59" t="s">
        <v>930</v>
      </c>
      <c r="D20" s="60">
        <v>1336.92</v>
      </c>
      <c r="E20" s="65"/>
    </row>
    <row r="21" spans="1:5" ht="12.75">
      <c r="A21" s="69" t="s">
        <v>931</v>
      </c>
      <c r="B21" s="70">
        <v>1336.92</v>
      </c>
      <c r="C21" s="59" t="s">
        <v>931</v>
      </c>
      <c r="D21" s="60">
        <v>1347</v>
      </c>
      <c r="E21" s="61">
        <f>(D20+D21+D22)/3</f>
        <v>1395.93</v>
      </c>
    </row>
    <row r="22" spans="1:5" ht="12.75">
      <c r="A22" s="69" t="s">
        <v>932</v>
      </c>
      <c r="B22" s="70">
        <v>1639.98</v>
      </c>
      <c r="C22" s="62" t="s">
        <v>929</v>
      </c>
      <c r="D22" s="63">
        <v>1503.87</v>
      </c>
      <c r="E22" s="64"/>
    </row>
    <row r="23" spans="1:5" ht="12.75">
      <c r="A23" s="69" t="s">
        <v>933</v>
      </c>
      <c r="B23" s="70">
        <v>2319.1</v>
      </c>
      <c r="C23" s="59" t="s">
        <v>932</v>
      </c>
      <c r="D23" s="60">
        <v>1639.98</v>
      </c>
      <c r="E23" s="65"/>
    </row>
    <row r="24" spans="1:5" ht="12.75">
      <c r="A24" s="69" t="s">
        <v>930</v>
      </c>
      <c r="B24" s="70">
        <v>1347</v>
      </c>
      <c r="C24" s="59" t="s">
        <v>933</v>
      </c>
      <c r="D24" s="60">
        <v>2319.1</v>
      </c>
      <c r="E24" s="61">
        <f>(D23+D24+D25)/3</f>
        <v>2414.8266666666664</v>
      </c>
    </row>
    <row r="25" spans="1:5" ht="12.75">
      <c r="A25" s="71" t="s">
        <v>934</v>
      </c>
      <c r="B25" s="72">
        <v>3285.4</v>
      </c>
      <c r="C25" s="62" t="s">
        <v>934</v>
      </c>
      <c r="D25" s="63">
        <v>3285.4</v>
      </c>
      <c r="E25" s="64"/>
    </row>
    <row r="26" spans="1:5" ht="12.75">
      <c r="A26" s="49"/>
      <c r="B26" s="49"/>
      <c r="C26" s="49"/>
      <c r="D26" s="49"/>
      <c r="E26" s="49"/>
    </row>
    <row r="27" spans="1:5" ht="12.75">
      <c r="A27" s="49"/>
      <c r="B27" s="49"/>
      <c r="C27" s="49"/>
      <c r="D27" s="49"/>
      <c r="E27" s="49"/>
    </row>
    <row r="28" spans="1:5" ht="12.75">
      <c r="A28" s="49"/>
      <c r="B28" s="49"/>
      <c r="C28" s="49"/>
      <c r="D28" s="49"/>
      <c r="E28" s="49"/>
    </row>
    <row r="29" spans="1:5" ht="12.75">
      <c r="A29" s="49"/>
      <c r="B29" s="49"/>
      <c r="C29" s="49"/>
      <c r="D29" s="49"/>
      <c r="E29" s="49"/>
    </row>
    <row r="30" spans="1:5" ht="12.75">
      <c r="A30" s="49"/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49"/>
    </row>
    <row r="36" spans="1:5" ht="12.75">
      <c r="A36" s="49"/>
      <c r="B36" s="49"/>
      <c r="C36" s="49"/>
      <c r="D36" s="49"/>
      <c r="E36" s="49"/>
    </row>
    <row r="37" spans="1:5" ht="12.75">
      <c r="A37" s="49"/>
      <c r="B37" s="49"/>
      <c r="C37" s="49"/>
      <c r="D37" s="49"/>
      <c r="E37" s="49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2:4" ht="12.75">
      <c r="B47" s="49"/>
      <c r="D47" s="49"/>
    </row>
    <row r="48" spans="2:4" ht="12.75">
      <c r="B48" s="49"/>
      <c r="D48" s="49"/>
    </row>
    <row r="49" spans="2:4" ht="12.75">
      <c r="B49" s="49"/>
      <c r="D49" s="49"/>
    </row>
    <row r="50" spans="2:4" ht="12.75">
      <c r="B50" s="49"/>
      <c r="D50" s="49"/>
    </row>
    <row r="51" spans="2:4" ht="12.75">
      <c r="B51" s="49"/>
      <c r="D51" s="49"/>
    </row>
    <row r="52" spans="2:4" ht="12.75">
      <c r="B52" s="49"/>
      <c r="D52" s="49"/>
    </row>
    <row r="53" spans="2:4" ht="12.75">
      <c r="B53" s="49"/>
      <c r="D53" s="49"/>
    </row>
    <row r="54" spans="2:4" ht="12.75">
      <c r="B54" s="49"/>
      <c r="D54" s="49"/>
    </row>
    <row r="55" spans="2:4" ht="12.75">
      <c r="B55" s="49"/>
      <c r="D55" s="4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D6" sqref="D6"/>
    </sheetView>
  </sheetViews>
  <sheetFormatPr defaultColWidth="9.7109375" defaultRowHeight="12.75"/>
  <cols>
    <col min="1" max="1" width="7.7109375" style="52" customWidth="1"/>
    <col min="2" max="2" width="8.7109375" style="52" bestFit="1" customWidth="1"/>
    <col min="3" max="3" width="11.421875" style="52" bestFit="1" customWidth="1"/>
    <col min="4" max="4" width="14.57421875" style="52" bestFit="1" customWidth="1"/>
    <col min="5" max="5" width="12.7109375" style="52" bestFit="1" customWidth="1"/>
    <col min="6" max="16384" width="9.7109375" style="52" customWidth="1"/>
  </cols>
  <sheetData>
    <row r="1" spans="1:5" ht="15.75">
      <c r="A1" s="48" t="s">
        <v>90</v>
      </c>
      <c r="B1" s="49"/>
      <c r="C1" s="50"/>
      <c r="D1" s="51"/>
      <c r="E1" s="49"/>
    </row>
    <row r="2" spans="1:5" ht="12.75">
      <c r="A2" s="51"/>
      <c r="C2" s="51"/>
      <c r="E2" s="49"/>
    </row>
    <row r="3" spans="1:5" ht="12.75">
      <c r="A3" s="53" t="s">
        <v>883</v>
      </c>
      <c r="C3" s="51"/>
      <c r="E3" s="49"/>
    </row>
    <row r="4" spans="1:5" ht="12.75">
      <c r="A4" s="54" t="s">
        <v>868</v>
      </c>
      <c r="B4" s="55" t="s">
        <v>869</v>
      </c>
      <c r="C4" s="55" t="s">
        <v>870</v>
      </c>
      <c r="D4" s="55" t="s">
        <v>871</v>
      </c>
      <c r="E4" s="55" t="s">
        <v>872</v>
      </c>
    </row>
    <row r="5" spans="1:5" ht="12.75">
      <c r="A5" s="56" t="s">
        <v>917</v>
      </c>
      <c r="B5" s="57">
        <f>'Indervægge-grundpriser'!E20</f>
        <v>661.4285861320001</v>
      </c>
      <c r="C5" s="56" t="s">
        <v>917</v>
      </c>
      <c r="D5" s="57">
        <v>661.4285861320001</v>
      </c>
      <c r="E5" s="58" t="s">
        <v>874</v>
      </c>
    </row>
    <row r="6" spans="1:5" ht="12.75">
      <c r="A6" s="59" t="s">
        <v>918</v>
      </c>
      <c r="B6" s="60">
        <f>'Indervægge-grundpriser'!E39</f>
        <v>1200.633227572</v>
      </c>
      <c r="C6" s="59" t="s">
        <v>919</v>
      </c>
      <c r="D6" s="60">
        <v>934.5035313000002</v>
      </c>
      <c r="E6" s="74">
        <f>(D5+D6+D7)/3</f>
        <v>932.1884483346666</v>
      </c>
    </row>
    <row r="7" spans="1:5" ht="12.75">
      <c r="A7" s="59" t="s">
        <v>919</v>
      </c>
      <c r="B7" s="60">
        <f>'Indervægge-grundpriser'!E58</f>
        <v>934.5035313000002</v>
      </c>
      <c r="C7" s="62" t="s">
        <v>918</v>
      </c>
      <c r="D7" s="63">
        <v>1200.633227572</v>
      </c>
      <c r="E7" s="75"/>
    </row>
    <row r="8" spans="1:5" ht="12.75">
      <c r="A8" s="59" t="s">
        <v>920</v>
      </c>
      <c r="B8" s="60">
        <f>'Indervægge-grundpriser'!E77</f>
        <v>1252.95516868</v>
      </c>
      <c r="C8" s="59" t="s">
        <v>921</v>
      </c>
      <c r="D8" s="60">
        <v>1228.255034688</v>
      </c>
      <c r="E8" s="76" t="s">
        <v>874</v>
      </c>
    </row>
    <row r="9" spans="1:5" ht="12.75">
      <c r="A9" s="59" t="s">
        <v>921</v>
      </c>
      <c r="B9" s="60">
        <f>'Indervægge-grundpriser'!E99</f>
        <v>1228.255034688</v>
      </c>
      <c r="C9" s="59" t="s">
        <v>920</v>
      </c>
      <c r="D9" s="60">
        <v>1252.95516868</v>
      </c>
      <c r="E9" s="74">
        <f>(D8+D9+D10)/3</f>
        <v>1252.5397954546668</v>
      </c>
    </row>
    <row r="10" spans="1:5" ht="12.75">
      <c r="A10" s="59" t="s">
        <v>922</v>
      </c>
      <c r="B10" s="60">
        <f>'Indervægge-grundpriser'!E121</f>
        <v>1363.5344134119998</v>
      </c>
      <c r="C10" s="62" t="s">
        <v>923</v>
      </c>
      <c r="D10" s="63">
        <v>1276.4091829959998</v>
      </c>
      <c r="E10" s="75"/>
    </row>
    <row r="11" spans="1:5" ht="12.75">
      <c r="A11" s="59" t="s">
        <v>923</v>
      </c>
      <c r="B11" s="60">
        <f>'Indervægge-grundpriser'!E148</f>
        <v>1276.4091829959998</v>
      </c>
      <c r="C11" s="59" t="s">
        <v>922</v>
      </c>
      <c r="D11" s="60">
        <v>1363.5344134119998</v>
      </c>
      <c r="E11" s="76" t="s">
        <v>874</v>
      </c>
    </row>
    <row r="12" spans="1:5" ht="12.75">
      <c r="A12" s="59" t="s">
        <v>924</v>
      </c>
      <c r="B12" s="60">
        <f>'Indervægge-grundpriser'!E170</f>
        <v>1532.394698136</v>
      </c>
      <c r="C12" s="59" t="s">
        <v>924</v>
      </c>
      <c r="D12" s="60">
        <v>1532.394698136</v>
      </c>
      <c r="E12" s="74">
        <f>(D11+D12+D13)/3</f>
        <v>1721.3330409120001</v>
      </c>
    </row>
    <row r="13" spans="1:5" ht="12.75">
      <c r="A13" s="62" t="s">
        <v>925</v>
      </c>
      <c r="B13" s="63">
        <f>'Indervægge-grundpriser'!E194</f>
        <v>2268.0700111880005</v>
      </c>
      <c r="C13" s="62" t="s">
        <v>925</v>
      </c>
      <c r="D13" s="63">
        <v>2268.0700111880005</v>
      </c>
      <c r="E13" s="64"/>
    </row>
    <row r="14" spans="1:5" ht="12.75">
      <c r="A14" s="51"/>
      <c r="B14" s="49"/>
      <c r="C14" s="49"/>
      <c r="D14" s="49"/>
      <c r="E14" s="49"/>
    </row>
    <row r="15" ht="12.75">
      <c r="A15" s="53" t="s">
        <v>867</v>
      </c>
    </row>
    <row r="16" spans="1:5" ht="12.75">
      <c r="A16" s="54" t="s">
        <v>868</v>
      </c>
      <c r="B16" s="55" t="s">
        <v>869</v>
      </c>
      <c r="C16" s="55" t="s">
        <v>870</v>
      </c>
      <c r="D16" s="55" t="s">
        <v>871</v>
      </c>
      <c r="E16" s="55" t="s">
        <v>872</v>
      </c>
    </row>
    <row r="17" spans="1:5" ht="12.75">
      <c r="A17" s="56" t="s">
        <v>917</v>
      </c>
      <c r="B17" s="57">
        <v>549.21</v>
      </c>
      <c r="C17" s="56" t="s">
        <v>917</v>
      </c>
      <c r="D17" s="57">
        <v>549.21</v>
      </c>
      <c r="E17" s="58"/>
    </row>
    <row r="18" spans="1:5" ht="12.75">
      <c r="A18" s="59" t="s">
        <v>918</v>
      </c>
      <c r="B18" s="60">
        <v>901.18</v>
      </c>
      <c r="C18" s="59" t="s">
        <v>919</v>
      </c>
      <c r="D18" s="60">
        <v>707.89</v>
      </c>
      <c r="E18" s="61">
        <f>(D17+D18+D19)/3</f>
        <v>697.2433333333333</v>
      </c>
    </row>
    <row r="19" spans="1:5" ht="12.75">
      <c r="A19" s="59" t="s">
        <v>919</v>
      </c>
      <c r="B19" s="60">
        <v>707.89</v>
      </c>
      <c r="C19" s="62" t="s">
        <v>920</v>
      </c>
      <c r="D19" s="63">
        <v>834.63</v>
      </c>
      <c r="E19" s="64"/>
    </row>
    <row r="20" spans="1:5" ht="12.75">
      <c r="A20" s="59" t="s">
        <v>920</v>
      </c>
      <c r="B20" s="60">
        <v>834.63</v>
      </c>
      <c r="C20" s="59" t="s">
        <v>918</v>
      </c>
      <c r="D20" s="60">
        <v>901.18</v>
      </c>
      <c r="E20" s="65"/>
    </row>
    <row r="21" spans="1:5" ht="12.75">
      <c r="A21" s="59" t="s">
        <v>921</v>
      </c>
      <c r="B21" s="60">
        <v>925.8</v>
      </c>
      <c r="C21" s="59" t="s">
        <v>921</v>
      </c>
      <c r="D21" s="60">
        <v>921.23</v>
      </c>
      <c r="E21" s="61">
        <f>(D20+D21+D22)/3</f>
        <v>916.07</v>
      </c>
    </row>
    <row r="22" spans="1:5" ht="12.75">
      <c r="A22" s="59" t="s">
        <v>922</v>
      </c>
      <c r="B22" s="60">
        <v>921.23</v>
      </c>
      <c r="C22" s="62" t="s">
        <v>922</v>
      </c>
      <c r="D22" s="63">
        <v>925.8</v>
      </c>
      <c r="E22" s="64"/>
    </row>
    <row r="23" spans="1:5" ht="12.75">
      <c r="A23" s="59" t="s">
        <v>923</v>
      </c>
      <c r="B23" s="60">
        <v>951.49</v>
      </c>
      <c r="C23" s="59" t="s">
        <v>923</v>
      </c>
      <c r="D23" s="60">
        <v>951.49</v>
      </c>
      <c r="E23" s="65"/>
    </row>
    <row r="24" spans="1:5" ht="12.75">
      <c r="A24" s="59" t="s">
        <v>924</v>
      </c>
      <c r="B24" s="60">
        <v>997.68</v>
      </c>
      <c r="C24" s="59" t="s">
        <v>924</v>
      </c>
      <c r="D24" s="60">
        <v>997.68</v>
      </c>
      <c r="E24" s="61">
        <f>(D23+D24+D25)/3</f>
        <v>1143.8766666666668</v>
      </c>
    </row>
    <row r="25" spans="1:5" ht="12.75">
      <c r="A25" s="62" t="s">
        <v>925</v>
      </c>
      <c r="B25" s="63">
        <v>1482.46</v>
      </c>
      <c r="C25" s="62" t="s">
        <v>925</v>
      </c>
      <c r="D25" s="63">
        <v>1482.46</v>
      </c>
      <c r="E25" s="64"/>
    </row>
    <row r="26" spans="1:5" ht="12.75">
      <c r="A26" s="49"/>
      <c r="B26" s="49"/>
      <c r="C26" s="49"/>
      <c r="D26" s="49"/>
      <c r="E26" s="49"/>
    </row>
    <row r="27" spans="1:5" ht="12.75">
      <c r="A27" s="49"/>
      <c r="B27" s="49"/>
      <c r="C27" s="49"/>
      <c r="D27" s="49"/>
      <c r="E27" s="49"/>
    </row>
    <row r="28" spans="1:5" ht="12.75">
      <c r="A28" s="49"/>
      <c r="B28" s="49"/>
      <c r="C28" s="49"/>
      <c r="D28" s="49"/>
      <c r="E28" s="49"/>
    </row>
    <row r="29" spans="1:5" ht="12.75">
      <c r="A29" s="49"/>
      <c r="B29" s="49"/>
      <c r="C29" s="49"/>
      <c r="D29" s="49"/>
      <c r="E29" s="49"/>
    </row>
    <row r="30" spans="1:5" ht="12.75">
      <c r="A30" s="49"/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49"/>
    </row>
    <row r="36" spans="1:5" ht="12.75">
      <c r="A36" s="49"/>
      <c r="B36" s="49"/>
      <c r="C36" s="49"/>
      <c r="D36" s="49"/>
      <c r="E36" s="49"/>
    </row>
    <row r="37" spans="1:5" ht="12.75">
      <c r="A37" s="49"/>
      <c r="B37" s="49"/>
      <c r="C37" s="49"/>
      <c r="D37" s="49"/>
      <c r="E37" s="49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2:4" ht="12.75">
      <c r="B47" s="49"/>
      <c r="D47" s="49"/>
    </row>
    <row r="48" spans="2:4" ht="12.75">
      <c r="B48" s="49"/>
      <c r="D48" s="49"/>
    </row>
    <row r="49" spans="2:4" ht="12.75">
      <c r="B49" s="49"/>
      <c r="D49" s="49"/>
    </row>
    <row r="50" spans="2:4" ht="12.75">
      <c r="B50" s="49"/>
      <c r="D50" s="49"/>
    </row>
    <row r="51" spans="2:4" ht="12.75">
      <c r="B51" s="49"/>
      <c r="D51" s="49"/>
    </row>
    <row r="52" spans="2:4" ht="12.75">
      <c r="B52" s="49"/>
      <c r="D52" s="49"/>
    </row>
    <row r="53" spans="2:4" ht="12.75">
      <c r="B53" s="49"/>
      <c r="D53" s="49"/>
    </row>
    <row r="54" spans="2:4" ht="12.75">
      <c r="B54" s="49"/>
      <c r="D54" s="49"/>
    </row>
    <row r="55" spans="2:4" ht="12.75">
      <c r="B55" s="49"/>
      <c r="D55" s="4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2" sqref="A2:IV13"/>
    </sheetView>
  </sheetViews>
  <sheetFormatPr defaultColWidth="9.7109375" defaultRowHeight="12.75"/>
  <cols>
    <col min="1" max="1" width="7.28125" style="52" customWidth="1"/>
    <col min="2" max="2" width="8.7109375" style="52" bestFit="1" customWidth="1"/>
    <col min="3" max="3" width="11.421875" style="52" bestFit="1" customWidth="1"/>
    <col min="4" max="4" width="14.57421875" style="52" bestFit="1" customWidth="1"/>
    <col min="5" max="5" width="12.7109375" style="52" bestFit="1" customWidth="1"/>
    <col min="6" max="16384" width="9.7109375" style="52" customWidth="1"/>
  </cols>
  <sheetData>
    <row r="1" spans="1:5" ht="15.75">
      <c r="A1" s="48" t="s">
        <v>91</v>
      </c>
      <c r="B1" s="49"/>
      <c r="C1" s="50"/>
      <c r="D1" s="51"/>
      <c r="E1" s="49"/>
    </row>
    <row r="2" spans="1:5" ht="12.75">
      <c r="A2" s="51"/>
      <c r="C2" s="51"/>
      <c r="E2" s="49"/>
    </row>
    <row r="3" spans="1:5" ht="12.75">
      <c r="A3" s="53" t="s">
        <v>883</v>
      </c>
      <c r="C3" s="51"/>
      <c r="E3" s="49"/>
    </row>
    <row r="4" spans="1:5" ht="12.75">
      <c r="A4" s="54" t="s">
        <v>868</v>
      </c>
      <c r="B4" s="55" t="s">
        <v>869</v>
      </c>
      <c r="C4" s="55" t="s">
        <v>870</v>
      </c>
      <c r="D4" s="55" t="s">
        <v>871</v>
      </c>
      <c r="E4" s="55" t="s">
        <v>872</v>
      </c>
    </row>
    <row r="5" spans="1:5" ht="12.75">
      <c r="A5" s="56" t="s">
        <v>908</v>
      </c>
      <c r="B5" s="57">
        <f>'Etagedæk-grundpriser'!E22</f>
        <v>1304.461826476</v>
      </c>
      <c r="C5" s="56" t="s">
        <v>909</v>
      </c>
      <c r="D5" s="57">
        <v>996.4108756</v>
      </c>
      <c r="E5" s="58" t="s">
        <v>874</v>
      </c>
    </row>
    <row r="6" spans="1:5" ht="12.75">
      <c r="A6" s="59" t="s">
        <v>909</v>
      </c>
      <c r="B6" s="60">
        <f>'Etagedæk-grundpriser'!E36</f>
        <v>996.4108756</v>
      </c>
      <c r="C6" s="59" t="s">
        <v>908</v>
      </c>
      <c r="D6" s="60">
        <v>1304.461826476</v>
      </c>
      <c r="E6" s="74">
        <f>(D5+D6+D7)/3</f>
        <v>1233.3768131426666</v>
      </c>
    </row>
    <row r="7" spans="1:5" ht="12.75">
      <c r="A7" s="59" t="s">
        <v>910</v>
      </c>
      <c r="B7" s="60">
        <f>'Etagedæk-grundpriser'!E56</f>
        <v>1590.3574455680002</v>
      </c>
      <c r="C7" s="62" t="s">
        <v>911</v>
      </c>
      <c r="D7" s="63">
        <v>1399.2577373519996</v>
      </c>
      <c r="E7" s="75"/>
    </row>
    <row r="8" spans="1:5" ht="12.75">
      <c r="A8" s="59" t="s">
        <v>912</v>
      </c>
      <c r="B8" s="60">
        <f>'Etagedæk-grundpriser'!E71</f>
        <v>1677.670797152</v>
      </c>
      <c r="C8" s="59" t="s">
        <v>914</v>
      </c>
      <c r="D8" s="60">
        <v>1567.829994</v>
      </c>
      <c r="E8" s="76" t="s">
        <v>874</v>
      </c>
    </row>
    <row r="9" spans="1:5" ht="12.75">
      <c r="A9" s="59" t="s">
        <v>913</v>
      </c>
      <c r="B9" s="60">
        <f>'Etagedæk-grundpriser'!E89</f>
        <v>2111.297063132</v>
      </c>
      <c r="C9" s="59" t="s">
        <v>910</v>
      </c>
      <c r="D9" s="60">
        <v>1590.3574455680002</v>
      </c>
      <c r="E9" s="74">
        <f>(D8+D9+D10)/3</f>
        <v>1611.9527455733332</v>
      </c>
    </row>
    <row r="10" spans="1:5" ht="12.75">
      <c r="A10" s="59" t="s">
        <v>915</v>
      </c>
      <c r="B10" s="60">
        <f>'Etagedæk-grundpriser'!E110</f>
        <v>1906.83604792</v>
      </c>
      <c r="C10" s="62" t="s">
        <v>912</v>
      </c>
      <c r="D10" s="63">
        <v>1677.670797152</v>
      </c>
      <c r="E10" s="75"/>
    </row>
    <row r="11" spans="1:5" ht="12.75">
      <c r="A11" s="59" t="s">
        <v>914</v>
      </c>
      <c r="B11" s="60">
        <f>'Etagedæk-grundpriser'!E126</f>
        <v>1567.829994</v>
      </c>
      <c r="C11" s="59" t="s">
        <v>915</v>
      </c>
      <c r="D11" s="60">
        <v>1906.83604792</v>
      </c>
      <c r="E11" s="76" t="s">
        <v>874</v>
      </c>
    </row>
    <row r="12" spans="1:5" ht="12.75">
      <c r="A12" s="59" t="s">
        <v>911</v>
      </c>
      <c r="B12" s="60">
        <f>'Etagedæk-grundpriser'!E147</f>
        <v>1399.2577373519996</v>
      </c>
      <c r="C12" s="59" t="s">
        <v>913</v>
      </c>
      <c r="D12" s="60">
        <v>2111.297063132</v>
      </c>
      <c r="E12" s="74">
        <f>(D11+D12+D13)/3</f>
        <v>2141.3251214813336</v>
      </c>
    </row>
    <row r="13" spans="1:5" ht="12.75">
      <c r="A13" s="62" t="s">
        <v>916</v>
      </c>
      <c r="B13" s="63">
        <f>'Etagedæk-grundpriser'!E165</f>
        <v>2405.842253392</v>
      </c>
      <c r="C13" s="62" t="s">
        <v>916</v>
      </c>
      <c r="D13" s="63">
        <v>2405.842253392</v>
      </c>
      <c r="E13" s="64"/>
    </row>
    <row r="14" spans="1:5" ht="12.75">
      <c r="A14" s="51"/>
      <c r="B14" s="49"/>
      <c r="C14" s="49"/>
      <c r="D14" s="49"/>
      <c r="E14" s="49"/>
    </row>
    <row r="15" ht="12.75">
      <c r="A15" s="53" t="s">
        <v>867</v>
      </c>
    </row>
    <row r="16" spans="1:5" ht="12.75">
      <c r="A16" s="54" t="s">
        <v>868</v>
      </c>
      <c r="B16" s="55" t="s">
        <v>869</v>
      </c>
      <c r="C16" s="55" t="s">
        <v>870</v>
      </c>
      <c r="D16" s="55" t="s">
        <v>871</v>
      </c>
      <c r="E16" s="55" t="s">
        <v>872</v>
      </c>
    </row>
    <row r="17" spans="1:5" ht="12.75">
      <c r="A17" s="56" t="s">
        <v>908</v>
      </c>
      <c r="B17" s="57">
        <v>976.48</v>
      </c>
      <c r="C17" s="56" t="s">
        <v>909</v>
      </c>
      <c r="D17" s="57">
        <v>710.58</v>
      </c>
      <c r="E17" s="58"/>
    </row>
    <row r="18" spans="1:5" ht="12.75">
      <c r="A18" s="59" t="s">
        <v>909</v>
      </c>
      <c r="B18" s="60">
        <v>710.58</v>
      </c>
      <c r="C18" s="59" t="s">
        <v>908</v>
      </c>
      <c r="D18" s="60">
        <v>976.48</v>
      </c>
      <c r="E18" s="61">
        <f>(D17+D18+D19)/3</f>
        <v>927.9666666666666</v>
      </c>
    </row>
    <row r="19" spans="1:5" ht="12.75">
      <c r="A19" s="59" t="s">
        <v>910</v>
      </c>
      <c r="B19" s="60">
        <v>1180.43</v>
      </c>
      <c r="C19" s="62" t="s">
        <v>911</v>
      </c>
      <c r="D19" s="63">
        <v>1096.84</v>
      </c>
      <c r="E19" s="64"/>
    </row>
    <row r="20" spans="1:5" ht="12.75">
      <c r="A20" s="59" t="s">
        <v>912</v>
      </c>
      <c r="B20" s="60">
        <v>1150.65</v>
      </c>
      <c r="C20" s="59" t="s">
        <v>912</v>
      </c>
      <c r="D20" s="60">
        <v>1150.65</v>
      </c>
      <c r="E20" s="65"/>
    </row>
    <row r="21" spans="1:5" ht="12.75">
      <c r="A21" s="59" t="s">
        <v>913</v>
      </c>
      <c r="B21" s="60">
        <v>1615.19</v>
      </c>
      <c r="C21" s="59" t="s">
        <v>914</v>
      </c>
      <c r="D21" s="60">
        <v>1180.43</v>
      </c>
      <c r="E21" s="61">
        <f>(D20+D21+D22)/3</f>
        <v>1175.5333333333333</v>
      </c>
    </row>
    <row r="22" spans="1:5" ht="12.75">
      <c r="A22" s="59" t="s">
        <v>915</v>
      </c>
      <c r="B22" s="60">
        <v>1447.66</v>
      </c>
      <c r="C22" s="62" t="s">
        <v>910</v>
      </c>
      <c r="D22" s="63">
        <v>1195.52</v>
      </c>
      <c r="E22" s="64"/>
    </row>
    <row r="23" spans="1:5" ht="12.75">
      <c r="A23" s="59" t="s">
        <v>914</v>
      </c>
      <c r="B23" s="60">
        <v>1195.52</v>
      </c>
      <c r="C23" s="59" t="s">
        <v>915</v>
      </c>
      <c r="D23" s="60">
        <v>1447.66</v>
      </c>
      <c r="E23" s="65"/>
    </row>
    <row r="24" spans="1:5" ht="12.75">
      <c r="A24" s="59" t="s">
        <v>911</v>
      </c>
      <c r="B24" s="60">
        <v>1096.84</v>
      </c>
      <c r="C24" s="59" t="s">
        <v>913</v>
      </c>
      <c r="D24" s="60">
        <v>1615.19</v>
      </c>
      <c r="E24" s="61">
        <f>(D23+D24+D25)/3</f>
        <v>1675.2633333333335</v>
      </c>
    </row>
    <row r="25" spans="1:5" ht="12.75">
      <c r="A25" s="62" t="s">
        <v>916</v>
      </c>
      <c r="B25" s="63">
        <v>1962.94</v>
      </c>
      <c r="C25" s="62" t="s">
        <v>916</v>
      </c>
      <c r="D25" s="63">
        <v>1962.94</v>
      </c>
      <c r="E25" s="64"/>
    </row>
    <row r="26" spans="1:5" ht="12.75">
      <c r="A26" s="49"/>
      <c r="B26" s="49"/>
      <c r="C26" s="49"/>
      <c r="D26" s="49"/>
      <c r="E26" s="49"/>
    </row>
    <row r="27" spans="1:5" ht="12.75">
      <c r="A27" s="49"/>
      <c r="B27" s="49"/>
      <c r="C27" s="49"/>
      <c r="D27" s="49"/>
      <c r="E27" s="49"/>
    </row>
    <row r="28" spans="1:5" ht="12.75">
      <c r="A28" s="49"/>
      <c r="B28" s="49"/>
      <c r="C28" s="49"/>
      <c r="D28" s="49"/>
      <c r="E28" s="49"/>
    </row>
    <row r="29" spans="1:5" ht="12.75">
      <c r="A29" s="49"/>
      <c r="B29" s="49"/>
      <c r="C29" s="49"/>
      <c r="D29" s="49"/>
      <c r="E29" s="49"/>
    </row>
    <row r="30" spans="1:5" ht="12.75">
      <c r="A30" s="49"/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49"/>
    </row>
    <row r="36" spans="1:5" ht="12.75">
      <c r="A36" s="49"/>
      <c r="B36" s="49"/>
      <c r="C36" s="49"/>
      <c r="D36" s="49"/>
      <c r="E36" s="49"/>
    </row>
    <row r="37" spans="1:5" ht="12.75">
      <c r="A37" s="49"/>
      <c r="B37" s="49"/>
      <c r="C37" s="49"/>
      <c r="D37" s="49"/>
      <c r="E37" s="49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2:4" ht="12.75">
      <c r="B47" s="49"/>
      <c r="D47" s="49"/>
    </row>
    <row r="48" spans="2:4" ht="12.75">
      <c r="B48" s="49"/>
      <c r="D48" s="49"/>
    </row>
    <row r="49" spans="2:4" ht="12.75">
      <c r="B49" s="49"/>
      <c r="D49" s="49"/>
    </row>
    <row r="50" spans="2:4" ht="12.75">
      <c r="B50" s="49"/>
      <c r="D50" s="49"/>
    </row>
    <row r="51" spans="2:4" ht="12.75">
      <c r="B51" s="49"/>
      <c r="D51" s="49"/>
    </row>
    <row r="52" spans="2:4" ht="12.75">
      <c r="B52" s="49"/>
      <c r="D52" s="49"/>
    </row>
    <row r="53" spans="2:4" ht="12.75">
      <c r="B53" s="49"/>
      <c r="D53" s="49"/>
    </row>
    <row r="54" spans="2:4" ht="12.75">
      <c r="B54" s="49"/>
      <c r="D54" s="49"/>
    </row>
    <row r="55" spans="2:4" ht="12.75">
      <c r="B55" s="49"/>
      <c r="D55" s="49"/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D10" sqref="D10"/>
    </sheetView>
  </sheetViews>
  <sheetFormatPr defaultColWidth="9.7109375" defaultRowHeight="12.75"/>
  <cols>
    <col min="1" max="1" width="7.421875" style="52" customWidth="1"/>
    <col min="2" max="2" width="8.7109375" style="52" bestFit="1" customWidth="1"/>
    <col min="3" max="3" width="11.421875" style="52" bestFit="1" customWidth="1"/>
    <col min="4" max="4" width="14.57421875" style="52" bestFit="1" customWidth="1"/>
    <col min="5" max="5" width="12.7109375" style="52" bestFit="1" customWidth="1"/>
    <col min="6" max="16384" width="9.7109375" style="52" customWidth="1"/>
  </cols>
  <sheetData>
    <row r="1" spans="1:5" ht="15.75">
      <c r="A1" s="48" t="s">
        <v>92</v>
      </c>
      <c r="B1" s="49"/>
      <c r="C1" s="50"/>
      <c r="D1" s="51"/>
      <c r="E1" s="49"/>
    </row>
    <row r="2" spans="1:5" ht="12.75">
      <c r="A2" s="51"/>
      <c r="C2" s="51"/>
      <c r="E2" s="49"/>
    </row>
    <row r="3" spans="1:5" ht="12.75">
      <c r="A3" s="53" t="s">
        <v>883</v>
      </c>
      <c r="C3" s="51"/>
      <c r="E3" s="49"/>
    </row>
    <row r="4" spans="1:5" ht="12.75">
      <c r="A4" s="54" t="s">
        <v>868</v>
      </c>
      <c r="B4" s="55" t="s">
        <v>869</v>
      </c>
      <c r="C4" s="55" t="s">
        <v>870</v>
      </c>
      <c r="D4" s="55" t="s">
        <v>871</v>
      </c>
      <c r="E4" s="55" t="s">
        <v>872</v>
      </c>
    </row>
    <row r="5" spans="1:5" ht="12.75">
      <c r="A5" s="56" t="s">
        <v>899</v>
      </c>
      <c r="B5" s="57">
        <f>'Tagværker-grundpriser'!E30</f>
        <v>1126.181844544</v>
      </c>
      <c r="C5" s="56" t="s">
        <v>902</v>
      </c>
      <c r="D5" s="57">
        <v>894.027049488</v>
      </c>
      <c r="E5" s="58" t="s">
        <v>874</v>
      </c>
    </row>
    <row r="6" spans="1:5" ht="12.75">
      <c r="A6" s="59" t="s">
        <v>901</v>
      </c>
      <c r="B6" s="60">
        <f>'Tagværker-grundpriser'!E59</f>
        <v>1438.5835948879997</v>
      </c>
      <c r="C6" s="59" t="s">
        <v>900</v>
      </c>
      <c r="D6" s="60">
        <v>1014.5911688</v>
      </c>
      <c r="E6" s="74">
        <f>(D5+D6+D7)/3</f>
        <v>977.762223732</v>
      </c>
    </row>
    <row r="7" spans="1:5" ht="12.75">
      <c r="A7" s="59" t="s">
        <v>903</v>
      </c>
      <c r="B7" s="60">
        <f>'Tagværker-grundpriser'!E88</f>
        <v>2083.920284556</v>
      </c>
      <c r="C7" s="62" t="s">
        <v>904</v>
      </c>
      <c r="D7" s="63">
        <v>1024.668452908</v>
      </c>
      <c r="E7" s="75"/>
    </row>
    <row r="8" spans="1:5" ht="12.75">
      <c r="A8" s="59" t="s">
        <v>904</v>
      </c>
      <c r="B8" s="60">
        <f>'Tagværker-grundpriser'!E107</f>
        <v>1024.668452908</v>
      </c>
      <c r="C8" s="59" t="s">
        <v>899</v>
      </c>
      <c r="D8" s="60">
        <v>1126.181844544</v>
      </c>
      <c r="E8" s="76" t="s">
        <v>874</v>
      </c>
    </row>
    <row r="9" spans="1:5" ht="12.75">
      <c r="A9" s="59" t="s">
        <v>905</v>
      </c>
      <c r="B9" s="60">
        <f>'Tagværker-grundpriser'!E129</f>
        <v>1273.4756260000001</v>
      </c>
      <c r="C9" s="59" t="s">
        <v>905</v>
      </c>
      <c r="D9" s="60">
        <v>1273.4756260000001</v>
      </c>
      <c r="E9" s="74">
        <f>(D8+D9+D10)/3</f>
        <v>1270.0639700171998</v>
      </c>
    </row>
    <row r="10" spans="1:5" ht="12.75">
      <c r="A10" s="59" t="s">
        <v>906</v>
      </c>
      <c r="B10" s="60">
        <f>'Tagværker-grundpriser'!E152</f>
        <v>2005.8814812</v>
      </c>
      <c r="C10" s="62" t="s">
        <v>907</v>
      </c>
      <c r="D10" s="63">
        <v>1410.5344395076002</v>
      </c>
      <c r="E10" s="75"/>
    </row>
    <row r="11" spans="1:5" ht="12.75">
      <c r="A11" s="59" t="s">
        <v>900</v>
      </c>
      <c r="B11" s="60">
        <f>'Tagværker-grundpriser'!E168</f>
        <v>1014.5911688</v>
      </c>
      <c r="C11" s="59" t="s">
        <v>901</v>
      </c>
      <c r="D11" s="60">
        <v>1438.5835948879997</v>
      </c>
      <c r="E11" s="76" t="s">
        <v>874</v>
      </c>
    </row>
    <row r="12" spans="1:5" ht="12.75">
      <c r="A12" s="59" t="s">
        <v>902</v>
      </c>
      <c r="B12" s="60">
        <f>'Tagværker-grundpriser'!E182</f>
        <v>894.027049488</v>
      </c>
      <c r="C12" s="59" t="s">
        <v>906</v>
      </c>
      <c r="D12" s="60">
        <v>2005.8814812</v>
      </c>
      <c r="E12" s="74">
        <f>(D11+D12+D13)/3</f>
        <v>1842.7951202146662</v>
      </c>
    </row>
    <row r="13" spans="1:5" ht="12.75">
      <c r="A13" s="62" t="s">
        <v>907</v>
      </c>
      <c r="B13" s="63">
        <f>'Tagværker-grundpriser'!E209</f>
        <v>1410.5344395076002</v>
      </c>
      <c r="C13" s="62" t="s">
        <v>903</v>
      </c>
      <c r="D13" s="63">
        <v>2083.920284556</v>
      </c>
      <c r="E13" s="64"/>
    </row>
    <row r="14" spans="1:5" ht="12.75">
      <c r="A14" s="51"/>
      <c r="B14" s="49"/>
      <c r="C14" s="49"/>
      <c r="D14" s="49"/>
      <c r="E14" s="49"/>
    </row>
    <row r="15" ht="12.75">
      <c r="A15" s="53" t="s">
        <v>867</v>
      </c>
    </row>
    <row r="16" spans="1:5" ht="12.75">
      <c r="A16" s="54" t="s">
        <v>868</v>
      </c>
      <c r="B16" s="55" t="s">
        <v>869</v>
      </c>
      <c r="C16" s="55" t="s">
        <v>870</v>
      </c>
      <c r="D16" s="55" t="s">
        <v>871</v>
      </c>
      <c r="E16" s="55" t="s">
        <v>872</v>
      </c>
    </row>
    <row r="17" spans="1:5" ht="12.75">
      <c r="A17" s="56" t="s">
        <v>899</v>
      </c>
      <c r="B17" s="57">
        <v>837.8</v>
      </c>
      <c r="C17" s="56" t="s">
        <v>900</v>
      </c>
      <c r="D17" s="57">
        <v>617.58</v>
      </c>
      <c r="E17" s="58"/>
    </row>
    <row r="18" spans="1:5" ht="12.75">
      <c r="A18" s="59" t="s">
        <v>901</v>
      </c>
      <c r="B18" s="60">
        <v>1033.41</v>
      </c>
      <c r="C18" s="59" t="s">
        <v>902</v>
      </c>
      <c r="D18" s="60">
        <v>709.84</v>
      </c>
      <c r="E18" s="61">
        <f>(D17+D18+D19)/3</f>
        <v>693.5666666666666</v>
      </c>
    </row>
    <row r="19" spans="1:5" ht="12.75">
      <c r="A19" s="59" t="s">
        <v>903</v>
      </c>
      <c r="B19" s="60">
        <v>1535.01</v>
      </c>
      <c r="C19" s="62" t="s">
        <v>904</v>
      </c>
      <c r="D19" s="63">
        <v>753.28</v>
      </c>
      <c r="E19" s="64"/>
    </row>
    <row r="20" spans="1:5" ht="12.75">
      <c r="A20" s="59" t="s">
        <v>904</v>
      </c>
      <c r="B20" s="60">
        <v>753.28</v>
      </c>
      <c r="C20" s="59" t="s">
        <v>899</v>
      </c>
      <c r="D20" s="60">
        <v>837.8</v>
      </c>
      <c r="E20" s="65"/>
    </row>
    <row r="21" spans="1:5" ht="12.75">
      <c r="A21" s="59" t="s">
        <v>905</v>
      </c>
      <c r="B21" s="60">
        <v>1379.58</v>
      </c>
      <c r="C21" s="59" t="s">
        <v>901</v>
      </c>
      <c r="D21" s="60">
        <v>1033.41</v>
      </c>
      <c r="E21" s="61">
        <f>(D20+D21+D22)/3</f>
        <v>1019.6166666666668</v>
      </c>
    </row>
    <row r="22" spans="1:5" ht="12.75">
      <c r="A22" s="59" t="s">
        <v>906</v>
      </c>
      <c r="B22" s="60">
        <v>1575.85</v>
      </c>
      <c r="C22" s="62" t="s">
        <v>907</v>
      </c>
      <c r="D22" s="63">
        <v>1187.64</v>
      </c>
      <c r="E22" s="64"/>
    </row>
    <row r="23" spans="1:5" ht="12.75">
      <c r="A23" s="59" t="s">
        <v>900</v>
      </c>
      <c r="B23" s="60">
        <v>617.58</v>
      </c>
      <c r="C23" s="59" t="s">
        <v>905</v>
      </c>
      <c r="D23" s="60">
        <v>1379.58</v>
      </c>
      <c r="E23" s="65"/>
    </row>
    <row r="24" spans="1:5" ht="12.75">
      <c r="A24" s="59" t="s">
        <v>902</v>
      </c>
      <c r="B24" s="60">
        <v>709.84</v>
      </c>
      <c r="C24" s="59" t="s">
        <v>903</v>
      </c>
      <c r="D24" s="60">
        <v>1535.01</v>
      </c>
      <c r="E24" s="61">
        <f>(D23+D24+D25)/3</f>
        <v>1496.8133333333335</v>
      </c>
    </row>
    <row r="25" spans="1:5" ht="12.75">
      <c r="A25" s="62" t="s">
        <v>907</v>
      </c>
      <c r="B25" s="63">
        <v>1187.64</v>
      </c>
      <c r="C25" s="62" t="s">
        <v>906</v>
      </c>
      <c r="D25" s="63">
        <v>1575.85</v>
      </c>
      <c r="E25" s="64"/>
    </row>
    <row r="26" spans="1:5" ht="12.75">
      <c r="A26" s="49"/>
      <c r="B26" s="49"/>
      <c r="C26" s="49"/>
      <c r="D26" s="49"/>
      <c r="E26" s="49"/>
    </row>
    <row r="27" spans="1:5" ht="12.75">
      <c r="A27" s="49"/>
      <c r="B27" s="49"/>
      <c r="C27" s="49"/>
      <c r="D27" s="49"/>
      <c r="E27" s="49"/>
    </row>
    <row r="28" spans="1:5" ht="12.75">
      <c r="A28" s="49"/>
      <c r="B28" s="49"/>
      <c r="C28" s="49"/>
      <c r="D28" s="49"/>
      <c r="E28" s="49"/>
    </row>
    <row r="29" spans="1:5" ht="12.75">
      <c r="A29" s="49"/>
      <c r="B29" s="49"/>
      <c r="C29" s="49"/>
      <c r="D29" s="49"/>
      <c r="E29" s="49"/>
    </row>
    <row r="30" spans="1:5" ht="12.75">
      <c r="A30" s="49"/>
      <c r="B30" s="49"/>
      <c r="C30" s="49"/>
      <c r="D30" s="49"/>
      <c r="E30" s="49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49"/>
    </row>
    <row r="36" spans="1:5" ht="12.75">
      <c r="A36" s="49"/>
      <c r="B36" s="49"/>
      <c r="C36" s="49"/>
      <c r="D36" s="49"/>
      <c r="E36" s="49"/>
    </row>
    <row r="37" spans="1:5" ht="12.75">
      <c r="A37" s="49"/>
      <c r="B37" s="49"/>
      <c r="C37" s="49"/>
      <c r="D37" s="49"/>
      <c r="E37" s="49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2:4" ht="12.75">
      <c r="B47" s="49"/>
      <c r="D47" s="49"/>
    </row>
    <row r="48" spans="2:4" ht="12.75">
      <c r="B48" s="49"/>
      <c r="D48" s="49"/>
    </row>
    <row r="49" spans="2:4" ht="12.75">
      <c r="B49" s="49"/>
      <c r="D49" s="49"/>
    </row>
    <row r="50" spans="2:4" ht="12.75">
      <c r="B50" s="49"/>
      <c r="D50" s="49"/>
    </row>
    <row r="51" spans="2:4" ht="12.75">
      <c r="B51" s="49"/>
      <c r="D51" s="49"/>
    </row>
    <row r="52" spans="2:4" ht="12.75">
      <c r="B52" s="49"/>
      <c r="D52" s="49"/>
    </row>
    <row r="53" spans="2:4" ht="12.75">
      <c r="B53" s="49"/>
      <c r="D53" s="49"/>
    </row>
    <row r="54" spans="2:4" ht="12.75">
      <c r="B54" s="49"/>
      <c r="D54" s="49"/>
    </row>
    <row r="55" spans="2:4" ht="12.75">
      <c r="B55" s="49"/>
      <c r="D55" s="49"/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="89" zoomScaleNormal="89" zoomScalePageLayoutView="0" workbookViewId="0" topLeftCell="A1">
      <selection activeCell="F6" sqref="F6"/>
    </sheetView>
  </sheetViews>
  <sheetFormatPr defaultColWidth="9.7109375" defaultRowHeight="12.75"/>
  <cols>
    <col min="1" max="1" width="8.28125" style="52" customWidth="1"/>
    <col min="2" max="2" width="9.421875" style="52" bestFit="1" customWidth="1"/>
    <col min="3" max="3" width="11.421875" style="52" bestFit="1" customWidth="1"/>
    <col min="4" max="4" width="14.7109375" style="52" bestFit="1" customWidth="1"/>
    <col min="5" max="5" width="12.8515625" style="52" bestFit="1" customWidth="1"/>
    <col min="6" max="16384" width="9.7109375" style="52" customWidth="1"/>
  </cols>
  <sheetData>
    <row r="1" spans="1:5" ht="15.75">
      <c r="A1" s="48" t="s">
        <v>93</v>
      </c>
      <c r="B1" s="49"/>
      <c r="C1" s="50"/>
      <c r="D1" s="51"/>
      <c r="E1" s="49"/>
    </row>
    <row r="2" spans="1:5" ht="12.75">
      <c r="A2" s="49"/>
      <c r="B2" s="49"/>
      <c r="C2" s="50"/>
      <c r="D2" s="51"/>
      <c r="E2" s="49"/>
    </row>
    <row r="3" spans="1:5" ht="12.75">
      <c r="A3" s="53" t="s">
        <v>883</v>
      </c>
      <c r="C3" s="51"/>
      <c r="E3" s="49"/>
    </row>
    <row r="4" spans="1:5" ht="12.75">
      <c r="A4" s="54" t="s">
        <v>868</v>
      </c>
      <c r="B4" s="55" t="s">
        <v>869</v>
      </c>
      <c r="C4" s="55" t="s">
        <v>870</v>
      </c>
      <c r="D4" s="55" t="s">
        <v>871</v>
      </c>
      <c r="E4" s="55" t="s">
        <v>872</v>
      </c>
    </row>
    <row r="5" spans="1:5" ht="12.75">
      <c r="A5" s="56" t="s">
        <v>884</v>
      </c>
      <c r="B5" s="57">
        <f>'Normalt Bygningstilbehør-grundp'!E21</f>
        <v>111.4802</v>
      </c>
      <c r="C5" s="56" t="s">
        <v>884</v>
      </c>
      <c r="D5" s="57">
        <v>111.4802</v>
      </c>
      <c r="E5" s="58" t="s">
        <v>874</v>
      </c>
    </row>
    <row r="6" spans="1:5" ht="12.75">
      <c r="A6" s="59" t="s">
        <v>885</v>
      </c>
      <c r="B6" s="60">
        <f>'Normalt Bygningstilbehør-grundp'!E46</f>
        <v>342.26340000000005</v>
      </c>
      <c r="C6" s="59" t="s">
        <v>885</v>
      </c>
      <c r="D6" s="60">
        <v>342.26340000000005</v>
      </c>
      <c r="E6" s="74">
        <f>(D5+D6+D7)/3</f>
        <v>334.4020822774327</v>
      </c>
    </row>
    <row r="7" spans="1:5" ht="12.75">
      <c r="A7" s="59" t="s">
        <v>886</v>
      </c>
      <c r="B7" s="60">
        <f>'Normalt Bygningstilbehør-grundp'!E76</f>
        <v>549.4626468322981</v>
      </c>
      <c r="C7" s="62" t="s">
        <v>886</v>
      </c>
      <c r="D7" s="63">
        <v>549.4626468322981</v>
      </c>
      <c r="E7" s="75"/>
    </row>
    <row r="8" spans="1:5" ht="12.75">
      <c r="A8" s="59" t="s">
        <v>887</v>
      </c>
      <c r="B8" s="60">
        <f>'Normalt Bygningstilbehør-grundp'!E107</f>
        <v>709.5074908074535</v>
      </c>
      <c r="C8" s="59" t="s">
        <v>887</v>
      </c>
      <c r="D8" s="60">
        <v>709.5074908074535</v>
      </c>
      <c r="E8" s="76" t="s">
        <v>874</v>
      </c>
    </row>
    <row r="9" spans="1:5" ht="12.75">
      <c r="A9" s="59" t="s">
        <v>888</v>
      </c>
      <c r="B9" s="60">
        <f>'Normalt Bygningstilbehør-grundp'!E145</f>
        <v>1139.3438700322981</v>
      </c>
      <c r="C9" s="59" t="s">
        <v>888</v>
      </c>
      <c r="D9" s="60">
        <v>1139.3438700322981</v>
      </c>
      <c r="E9" s="74">
        <f>(D8+D9+D10)/3</f>
        <v>1129.84767695735</v>
      </c>
    </row>
    <row r="10" spans="1:5" ht="12.75">
      <c r="A10" s="59" t="s">
        <v>889</v>
      </c>
      <c r="B10" s="60">
        <f>'Normalt Bygningstilbehør-grundp'!E185</f>
        <v>1540.6916700322981</v>
      </c>
      <c r="C10" s="62" t="s">
        <v>889</v>
      </c>
      <c r="D10" s="63">
        <v>1540.6916700322981</v>
      </c>
      <c r="E10" s="75"/>
    </row>
    <row r="11" spans="1:5" ht="12.75">
      <c r="A11" s="59" t="s">
        <v>890</v>
      </c>
      <c r="B11" s="60">
        <f>'Normalt Bygningstilbehør-grundp'!E231</f>
        <v>1968.9044936074536</v>
      </c>
      <c r="C11" s="59" t="s">
        <v>890</v>
      </c>
      <c r="D11" s="60">
        <v>1968.9044936074536</v>
      </c>
      <c r="E11" s="76" t="s">
        <v>874</v>
      </c>
    </row>
    <row r="12" spans="1:5" ht="12.75">
      <c r="A12" s="59" t="s">
        <v>891</v>
      </c>
      <c r="B12" s="60">
        <f>'Normalt Bygningstilbehør-grundp'!E278</f>
        <v>2257.2335565416147</v>
      </c>
      <c r="C12" s="59" t="s">
        <v>891</v>
      </c>
      <c r="D12" s="60">
        <v>2257.2335565416147</v>
      </c>
      <c r="E12" s="74">
        <f>(D11+D12+D13)/3</f>
        <v>2307.538876290683</v>
      </c>
    </row>
    <row r="13" spans="1:5" ht="12.75">
      <c r="A13" s="59" t="s">
        <v>892</v>
      </c>
      <c r="B13" s="60">
        <f>'Normalt Bygningstilbehør-grundp'!E326</f>
        <v>2696.478578722981</v>
      </c>
      <c r="C13" s="62" t="s">
        <v>892</v>
      </c>
      <c r="D13" s="63">
        <v>2696.478578722981</v>
      </c>
      <c r="E13" s="75"/>
    </row>
    <row r="14" spans="1:5" ht="12.75">
      <c r="A14" s="59" t="s">
        <v>893</v>
      </c>
      <c r="B14" s="60">
        <f>'Normalt Bygningstilbehør-grundp'!E375</f>
        <v>3073.845213137888</v>
      </c>
      <c r="C14" s="59" t="s">
        <v>893</v>
      </c>
      <c r="D14" s="60">
        <v>3073.845213137888</v>
      </c>
      <c r="E14" s="76" t="s">
        <v>874</v>
      </c>
    </row>
    <row r="15" spans="1:5" ht="12.75">
      <c r="A15" s="59" t="s">
        <v>894</v>
      </c>
      <c r="B15" s="60">
        <f>'Normalt Bygningstilbehør-grundp'!E424</f>
        <v>3760.199716491925</v>
      </c>
      <c r="C15" s="59" t="s">
        <v>894</v>
      </c>
      <c r="D15" s="60">
        <v>3760.199716491925</v>
      </c>
      <c r="E15" s="74">
        <f>(D14+D15+D16)/3</f>
        <v>3782.7969897937887</v>
      </c>
    </row>
    <row r="16" spans="1:5" ht="12.75">
      <c r="A16" s="59" t="s">
        <v>895</v>
      </c>
      <c r="B16" s="60">
        <f>'Normalt Bygningstilbehør-grundp'!E472</f>
        <v>4817.739134409938</v>
      </c>
      <c r="C16" s="62" t="s">
        <v>896</v>
      </c>
      <c r="D16" s="63">
        <v>4514.346039751553</v>
      </c>
      <c r="E16" s="75"/>
    </row>
    <row r="17" spans="1:5" ht="12.75">
      <c r="A17" s="59" t="s">
        <v>896</v>
      </c>
      <c r="B17" s="60">
        <f>'Normalt Bygningstilbehør-grundp'!E522</f>
        <v>4514.346039751553</v>
      </c>
      <c r="C17" s="59" t="s">
        <v>895</v>
      </c>
      <c r="D17" s="60">
        <v>4817.739134409938</v>
      </c>
      <c r="E17" s="76" t="s">
        <v>874</v>
      </c>
    </row>
    <row r="18" spans="1:5" ht="12.75">
      <c r="A18" s="59" t="s">
        <v>897</v>
      </c>
      <c r="B18" s="60">
        <f>'Normalt Bygningstilbehør-grundp'!E572</f>
        <v>5601.40916968944</v>
      </c>
      <c r="C18" s="59" t="s">
        <v>897</v>
      </c>
      <c r="D18" s="60">
        <v>5601.40916968944</v>
      </c>
      <c r="E18" s="74">
        <f>(D17+D18+D19)/3</f>
        <v>6038.260565797101</v>
      </c>
    </row>
    <row r="19" spans="1:5" ht="12.75">
      <c r="A19" s="62" t="s">
        <v>898</v>
      </c>
      <c r="B19" s="63">
        <f>'Normalt Bygningstilbehør-grundp'!E622</f>
        <v>7695.633393291925</v>
      </c>
      <c r="C19" s="62" t="s">
        <v>898</v>
      </c>
      <c r="D19" s="63">
        <v>7695.633393291925</v>
      </c>
      <c r="E19" s="64"/>
    </row>
    <row r="20" spans="1:5" ht="12.75">
      <c r="A20" s="49"/>
      <c r="B20" s="49"/>
      <c r="C20" s="49"/>
      <c r="D20" s="49"/>
      <c r="E20" s="49"/>
    </row>
    <row r="21" ht="12.75">
      <c r="A21" s="53" t="s">
        <v>867</v>
      </c>
    </row>
    <row r="22" spans="1:5" ht="12.75">
      <c r="A22" s="54" t="s">
        <v>868</v>
      </c>
      <c r="B22" s="55" t="s">
        <v>869</v>
      </c>
      <c r="C22" s="55" t="s">
        <v>870</v>
      </c>
      <c r="D22" s="55" t="s">
        <v>871</v>
      </c>
      <c r="E22" s="55" t="s">
        <v>872</v>
      </c>
    </row>
    <row r="23" spans="1:5" ht="12.75">
      <c r="A23" s="56" t="s">
        <v>884</v>
      </c>
      <c r="B23" s="57">
        <v>64.89</v>
      </c>
      <c r="C23" s="56" t="s">
        <v>884</v>
      </c>
      <c r="D23" s="57">
        <v>64.89</v>
      </c>
      <c r="E23" s="58"/>
    </row>
    <row r="24" spans="1:5" ht="12.75">
      <c r="A24" s="59" t="s">
        <v>885</v>
      </c>
      <c r="B24" s="60">
        <v>290.06</v>
      </c>
      <c r="C24" s="59" t="s">
        <v>885</v>
      </c>
      <c r="D24" s="60">
        <v>290.06</v>
      </c>
      <c r="E24" s="61">
        <f>(D23+D24+D25)/3</f>
        <v>273.9266666666667</v>
      </c>
    </row>
    <row r="25" spans="1:5" ht="12.75">
      <c r="A25" s="59" t="s">
        <v>886</v>
      </c>
      <c r="B25" s="60">
        <v>466.83</v>
      </c>
      <c r="C25" s="62" t="s">
        <v>886</v>
      </c>
      <c r="D25" s="63">
        <v>466.83</v>
      </c>
      <c r="E25" s="64"/>
    </row>
    <row r="26" spans="1:5" ht="12.75">
      <c r="A26" s="59" t="s">
        <v>887</v>
      </c>
      <c r="B26" s="60">
        <v>539.22</v>
      </c>
      <c r="C26" s="59" t="s">
        <v>887</v>
      </c>
      <c r="D26" s="60">
        <v>539.22</v>
      </c>
      <c r="E26" s="65"/>
    </row>
    <row r="27" spans="1:5" ht="12.75">
      <c r="A27" s="59" t="s">
        <v>888</v>
      </c>
      <c r="B27" s="60">
        <v>800.99</v>
      </c>
      <c r="C27" s="59" t="s">
        <v>888</v>
      </c>
      <c r="D27" s="60">
        <v>800.99</v>
      </c>
      <c r="E27" s="61">
        <f>(D26+D27+D28)/3</f>
        <v>799.7199999999999</v>
      </c>
    </row>
    <row r="28" spans="1:5" ht="12.75">
      <c r="A28" s="59" t="s">
        <v>889</v>
      </c>
      <c r="B28" s="60">
        <v>1125.3</v>
      </c>
      <c r="C28" s="62" t="s">
        <v>890</v>
      </c>
      <c r="D28" s="63">
        <v>1058.95</v>
      </c>
      <c r="E28" s="64"/>
    </row>
    <row r="29" spans="1:5" ht="12.75">
      <c r="A29" s="59" t="s">
        <v>890</v>
      </c>
      <c r="B29" s="60">
        <v>1058.95</v>
      </c>
      <c r="C29" s="59" t="s">
        <v>889</v>
      </c>
      <c r="D29" s="60">
        <v>1125.3</v>
      </c>
      <c r="E29" s="65"/>
    </row>
    <row r="30" spans="1:5" ht="12.75">
      <c r="A30" s="59" t="s">
        <v>891</v>
      </c>
      <c r="B30" s="60">
        <v>1403.67</v>
      </c>
      <c r="C30" s="59" t="s">
        <v>891</v>
      </c>
      <c r="D30" s="60">
        <v>1403.67</v>
      </c>
      <c r="E30" s="61">
        <f>(D29+D30+D31)/3</f>
        <v>1380.7300000000002</v>
      </c>
    </row>
    <row r="31" spans="1:5" ht="12.75">
      <c r="A31" s="59" t="s">
        <v>892</v>
      </c>
      <c r="B31" s="60">
        <v>1678.39</v>
      </c>
      <c r="C31" s="62" t="s">
        <v>893</v>
      </c>
      <c r="D31" s="63">
        <v>1613.22</v>
      </c>
      <c r="E31" s="64"/>
    </row>
    <row r="32" spans="1:5" ht="12.75">
      <c r="A32" s="59" t="s">
        <v>893</v>
      </c>
      <c r="B32" s="60">
        <v>1613.22</v>
      </c>
      <c r="C32" s="56" t="s">
        <v>892</v>
      </c>
      <c r="D32" s="57">
        <v>1678.39</v>
      </c>
      <c r="E32" s="66"/>
    </row>
    <row r="33" spans="1:5" ht="12.75">
      <c r="A33" s="59" t="s">
        <v>894</v>
      </c>
      <c r="B33" s="60">
        <v>2659.45</v>
      </c>
      <c r="C33" s="59" t="s">
        <v>894</v>
      </c>
      <c r="D33" s="60">
        <v>2659.45</v>
      </c>
      <c r="E33" s="61">
        <f>(D32+D33+D34)/3</f>
        <v>2469.36</v>
      </c>
    </row>
    <row r="34" spans="1:5" ht="12.75">
      <c r="A34" s="59" t="s">
        <v>895</v>
      </c>
      <c r="B34" s="60">
        <v>3280.62</v>
      </c>
      <c r="C34" s="62" t="s">
        <v>896</v>
      </c>
      <c r="D34" s="63">
        <v>3070.24</v>
      </c>
      <c r="E34" s="64"/>
    </row>
    <row r="35" spans="1:5" ht="12.75">
      <c r="A35" s="59" t="s">
        <v>896</v>
      </c>
      <c r="B35" s="60">
        <v>3070.24</v>
      </c>
      <c r="C35" s="56" t="s">
        <v>895</v>
      </c>
      <c r="D35" s="57">
        <v>3280.62</v>
      </c>
      <c r="E35" s="66"/>
    </row>
    <row r="36" spans="1:5" ht="12.75">
      <c r="A36" s="59" t="s">
        <v>897</v>
      </c>
      <c r="B36" s="60">
        <v>3914.48</v>
      </c>
      <c r="C36" s="59" t="s">
        <v>897</v>
      </c>
      <c r="D36" s="60">
        <v>3914.48</v>
      </c>
      <c r="E36" s="61">
        <f>(D35+D36+D37)/3</f>
        <v>4188.496666666667</v>
      </c>
    </row>
    <row r="37" spans="1:5" ht="12.75">
      <c r="A37" s="62" t="s">
        <v>898</v>
      </c>
      <c r="B37" s="63">
        <v>5370.39</v>
      </c>
      <c r="C37" s="62" t="s">
        <v>898</v>
      </c>
      <c r="D37" s="63">
        <v>5370.39</v>
      </c>
      <c r="E37" s="64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2:4" ht="12.75">
      <c r="B47" s="49"/>
      <c r="D47" s="49"/>
    </row>
    <row r="48" spans="2:4" ht="12.75">
      <c r="B48" s="49"/>
      <c r="D48" s="49"/>
    </row>
    <row r="49" spans="2:4" ht="12.75">
      <c r="B49" s="49"/>
      <c r="D49" s="49"/>
    </row>
    <row r="50" spans="2:4" ht="12.75">
      <c r="B50" s="49"/>
      <c r="D50" s="49"/>
    </row>
    <row r="51" spans="2:4" ht="12.75">
      <c r="B51" s="49"/>
      <c r="D51" s="49"/>
    </row>
    <row r="52" spans="2:4" ht="12.75">
      <c r="B52" s="49"/>
      <c r="D52" s="49"/>
    </row>
    <row r="53" spans="2:4" ht="12.75">
      <c r="B53" s="49"/>
      <c r="D53" s="49"/>
    </row>
    <row r="54" spans="2:4" ht="12.75">
      <c r="B54" s="49"/>
      <c r="D54" s="49"/>
    </row>
    <row r="55" spans="2:4" ht="12.75">
      <c r="B55" s="49"/>
      <c r="D55" s="49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9"/>
  <sheetViews>
    <sheetView zoomScale="89" zoomScaleNormal="89" zoomScalePageLayoutView="0" workbookViewId="0" topLeftCell="A139">
      <selection activeCell="E159" sqref="E159"/>
    </sheetView>
  </sheetViews>
  <sheetFormatPr defaultColWidth="9.140625" defaultRowHeight="12.75"/>
  <cols>
    <col min="1" max="1" width="9.28125" style="0" customWidth="1"/>
    <col min="2" max="2" width="111.8515625" style="0" customWidth="1"/>
    <col min="3" max="3" width="6.28125" style="0" bestFit="1" customWidth="1"/>
    <col min="4" max="4" width="9.7109375" style="0" bestFit="1" customWidth="1"/>
    <col min="5" max="5" width="9.8515625" style="0" bestFit="1" customWidth="1"/>
    <col min="6" max="6" width="10.00390625" style="21" bestFit="1" customWidth="1"/>
  </cols>
  <sheetData>
    <row r="1" spans="1:6" s="4" customFormat="1" ht="15.75">
      <c r="A1" s="4" t="s">
        <v>7</v>
      </c>
      <c r="B1" s="4" t="s">
        <v>8</v>
      </c>
      <c r="F1" s="26"/>
    </row>
    <row r="2" ht="12.75">
      <c r="A2" t="s">
        <v>11</v>
      </c>
    </row>
    <row r="4" spans="1:6" s="1" customFormat="1" ht="12.75">
      <c r="A4" s="1" t="s">
        <v>9</v>
      </c>
      <c r="B4" s="1" t="s">
        <v>665</v>
      </c>
      <c r="F4" s="27"/>
    </row>
    <row r="5" spans="1:6" s="1" customFormat="1" ht="12.75">
      <c r="A5" t="s">
        <v>10</v>
      </c>
      <c r="F5" s="27"/>
    </row>
    <row r="6" spans="1:6" s="2" customFormat="1" ht="12.75">
      <c r="A6" s="3" t="s">
        <v>2</v>
      </c>
      <c r="B6" s="3" t="s">
        <v>3</v>
      </c>
      <c r="C6" s="3" t="s">
        <v>4</v>
      </c>
      <c r="D6" s="3" t="s">
        <v>5</v>
      </c>
      <c r="E6" s="3" t="s">
        <v>12</v>
      </c>
      <c r="F6" s="28" t="s">
        <v>13</v>
      </c>
    </row>
    <row r="7" spans="1:6" ht="12.75">
      <c r="A7" t="s">
        <v>19</v>
      </c>
      <c r="B7" t="s">
        <v>664</v>
      </c>
      <c r="C7" t="s">
        <v>1</v>
      </c>
      <c r="D7" s="15">
        <v>467</v>
      </c>
      <c r="E7" s="15">
        <v>105</v>
      </c>
      <c r="F7" s="23">
        <f>D7*E7</f>
        <v>49035</v>
      </c>
    </row>
    <row r="8" spans="1:6" ht="12.75">
      <c r="A8" t="s">
        <v>18</v>
      </c>
      <c r="B8" t="s">
        <v>666</v>
      </c>
      <c r="C8" t="s">
        <v>1</v>
      </c>
      <c r="D8" s="15">
        <v>467</v>
      </c>
      <c r="E8" s="15">
        <v>61.42</v>
      </c>
      <c r="F8" s="23">
        <f>D8*E8</f>
        <v>28683.14</v>
      </c>
    </row>
    <row r="9" spans="1:6" ht="12.75">
      <c r="A9" t="s">
        <v>0</v>
      </c>
      <c r="B9" t="s">
        <v>667</v>
      </c>
      <c r="C9" t="s">
        <v>1</v>
      </c>
      <c r="D9" s="15">
        <v>467</v>
      </c>
      <c r="E9" s="15">
        <v>227</v>
      </c>
      <c r="F9" s="23">
        <f>D9*E9</f>
        <v>106009</v>
      </c>
    </row>
    <row r="10" spans="1:6" ht="12.75">
      <c r="A10" s="5" t="s">
        <v>14</v>
      </c>
      <c r="B10" s="5"/>
      <c r="C10" s="5"/>
      <c r="D10" s="9"/>
      <c r="E10" s="9"/>
      <c r="F10" s="32">
        <f>SUM(F7:F9)</f>
        <v>183727.14</v>
      </c>
    </row>
    <row r="11" spans="1:6" ht="12.75">
      <c r="A11" s="6" t="s">
        <v>15</v>
      </c>
      <c r="B11" s="6"/>
      <c r="C11" s="6" t="s">
        <v>16</v>
      </c>
      <c r="D11" s="7">
        <v>0.06</v>
      </c>
      <c r="E11" s="6"/>
      <c r="F11" s="33">
        <f>F10*D11</f>
        <v>11023.6284</v>
      </c>
    </row>
    <row r="12" spans="1:6" ht="12.75">
      <c r="A12" s="8" t="s">
        <v>6</v>
      </c>
      <c r="B12" s="5"/>
      <c r="C12" t="s">
        <v>1</v>
      </c>
      <c r="D12" s="5">
        <v>500</v>
      </c>
      <c r="E12" s="5"/>
      <c r="F12" s="32">
        <f>SUM(F10:F11)</f>
        <v>194750.7684</v>
      </c>
    </row>
    <row r="13" spans="1:6" s="1" customFormat="1" ht="12.75">
      <c r="A13" s="11" t="s">
        <v>17</v>
      </c>
      <c r="B13" s="12"/>
      <c r="C13" s="12" t="s">
        <v>1</v>
      </c>
      <c r="D13" s="12">
        <v>1</v>
      </c>
      <c r="E13" s="13">
        <f>F12/D12</f>
        <v>389.5015368</v>
      </c>
      <c r="F13" s="11"/>
    </row>
    <row r="14" ht="12.75">
      <c r="A14" s="14" t="s">
        <v>20</v>
      </c>
    </row>
    <row r="16" spans="1:6" ht="12.75">
      <c r="A16" s="1" t="s">
        <v>21</v>
      </c>
      <c r="B16" s="1" t="s">
        <v>668</v>
      </c>
      <c r="C16" s="1"/>
      <c r="D16" s="1"/>
      <c r="E16" s="1"/>
      <c r="F16" s="27"/>
    </row>
    <row r="17" spans="1:6" ht="12.75">
      <c r="A17" t="s">
        <v>10</v>
      </c>
      <c r="B17" s="1"/>
      <c r="C17" s="1"/>
      <c r="D17" s="1"/>
      <c r="E17" s="1"/>
      <c r="F17" s="27"/>
    </row>
    <row r="18" spans="1:6" ht="12.75">
      <c r="A18" s="3" t="s">
        <v>2</v>
      </c>
      <c r="B18" s="3" t="s">
        <v>3</v>
      </c>
      <c r="C18" s="3" t="s">
        <v>4</v>
      </c>
      <c r="D18" s="3" t="s">
        <v>5</v>
      </c>
      <c r="E18" s="3" t="s">
        <v>12</v>
      </c>
      <c r="F18" s="28" t="s">
        <v>13</v>
      </c>
    </row>
    <row r="19" spans="1:6" ht="12.75">
      <c r="A19" s="21" t="s">
        <v>29</v>
      </c>
      <c r="B19" s="21" t="s">
        <v>669</v>
      </c>
      <c r="C19" s="21" t="s">
        <v>24</v>
      </c>
      <c r="D19" s="31">
        <v>46.74</v>
      </c>
      <c r="E19" s="31">
        <v>1370</v>
      </c>
      <c r="F19" s="23">
        <f>D19*E19</f>
        <v>64033.8</v>
      </c>
    </row>
    <row r="20" spans="1:6" ht="12.75">
      <c r="A20" t="s">
        <v>22</v>
      </c>
      <c r="B20" t="s">
        <v>23</v>
      </c>
      <c r="C20" t="s">
        <v>24</v>
      </c>
      <c r="D20" s="16">
        <v>70.11</v>
      </c>
      <c r="E20" s="16">
        <v>386</v>
      </c>
      <c r="F20" s="23">
        <f>D20*E20</f>
        <v>27062.46</v>
      </c>
    </row>
    <row r="21" spans="1:6" ht="12.75">
      <c r="A21" t="s">
        <v>27</v>
      </c>
      <c r="B21" t="s">
        <v>28</v>
      </c>
      <c r="C21" t="s">
        <v>1</v>
      </c>
      <c r="D21" s="16">
        <v>467.42</v>
      </c>
      <c r="E21" s="16">
        <v>178</v>
      </c>
      <c r="F21" s="23">
        <f>D21*E21</f>
        <v>83200.76000000001</v>
      </c>
    </row>
    <row r="22" spans="1:6" ht="12.75">
      <c r="A22" t="s">
        <v>25</v>
      </c>
      <c r="B22" t="s">
        <v>26</v>
      </c>
      <c r="C22" t="s">
        <v>1</v>
      </c>
      <c r="D22" s="16">
        <v>467.42</v>
      </c>
      <c r="E22" s="16">
        <v>24.98</v>
      </c>
      <c r="F22" s="23">
        <f>D22*E22</f>
        <v>11676.151600000001</v>
      </c>
    </row>
    <row r="23" spans="1:6" ht="12.75">
      <c r="A23" s="5" t="s">
        <v>14</v>
      </c>
      <c r="B23" s="5"/>
      <c r="C23" s="5"/>
      <c r="D23" s="9"/>
      <c r="E23" s="9"/>
      <c r="F23" s="32">
        <f>SUM(F19:F22)</f>
        <v>185973.17160000003</v>
      </c>
    </row>
    <row r="24" spans="1:6" ht="12.75">
      <c r="A24" s="6" t="s">
        <v>15</v>
      </c>
      <c r="B24" s="6"/>
      <c r="C24" s="6" t="s">
        <v>16</v>
      </c>
      <c r="D24" s="7">
        <v>0.06</v>
      </c>
      <c r="E24" s="6"/>
      <c r="F24" s="33">
        <f>F23*D24</f>
        <v>11158.390296000001</v>
      </c>
    </row>
    <row r="25" spans="1:6" ht="12.75">
      <c r="A25" s="8" t="s">
        <v>6</v>
      </c>
      <c r="B25" s="5"/>
      <c r="C25" t="s">
        <v>1</v>
      </c>
      <c r="D25" s="5">
        <v>500</v>
      </c>
      <c r="E25" s="5"/>
      <c r="F25" s="32">
        <f>SUM(F23:F24)</f>
        <v>197131.56189600003</v>
      </c>
    </row>
    <row r="26" spans="1:6" ht="12.75">
      <c r="A26" s="11" t="s">
        <v>17</v>
      </c>
      <c r="B26" s="12"/>
      <c r="C26" s="12" t="s">
        <v>1</v>
      </c>
      <c r="D26" s="12">
        <v>1</v>
      </c>
      <c r="E26" s="13">
        <f>F25/D25</f>
        <v>394.26312379200004</v>
      </c>
      <c r="F26" s="11"/>
    </row>
    <row r="28" spans="1:6" ht="12.75">
      <c r="A28" s="1" t="s">
        <v>30</v>
      </c>
      <c r="B28" s="1" t="s">
        <v>31</v>
      </c>
      <c r="C28" s="1"/>
      <c r="D28" s="1"/>
      <c r="E28" s="1"/>
      <c r="F28" s="27"/>
    </row>
    <row r="29" spans="1:6" ht="12.75">
      <c r="A29" t="s">
        <v>10</v>
      </c>
      <c r="B29" s="1"/>
      <c r="C29" s="1"/>
      <c r="D29" s="1"/>
      <c r="E29" s="1"/>
      <c r="F29" s="27"/>
    </row>
    <row r="30" spans="1:6" ht="12.75">
      <c r="A30" s="3" t="s">
        <v>2</v>
      </c>
      <c r="B30" s="3" t="s">
        <v>3</v>
      </c>
      <c r="C30" s="3" t="s">
        <v>4</v>
      </c>
      <c r="D30" s="3" t="s">
        <v>5</v>
      </c>
      <c r="E30" s="3" t="s">
        <v>12</v>
      </c>
      <c r="F30" s="28" t="s">
        <v>13</v>
      </c>
    </row>
    <row r="31" spans="1:6" ht="12.75">
      <c r="A31" t="s">
        <v>33</v>
      </c>
      <c r="B31" t="s">
        <v>670</v>
      </c>
      <c r="C31" t="s">
        <v>34</v>
      </c>
      <c r="D31" s="16">
        <v>2804.49</v>
      </c>
      <c r="E31" s="16">
        <v>25.26</v>
      </c>
      <c r="F31" s="23">
        <f>D31*E31</f>
        <v>70841.4174</v>
      </c>
    </row>
    <row r="32" spans="1:6" ht="12.75">
      <c r="A32" s="21" t="s">
        <v>29</v>
      </c>
      <c r="B32" s="21" t="s">
        <v>669</v>
      </c>
      <c r="C32" s="21" t="s">
        <v>24</v>
      </c>
      <c r="D32" s="31">
        <v>46.74</v>
      </c>
      <c r="E32" s="31">
        <v>1370</v>
      </c>
      <c r="F32" s="23">
        <f>D32*E32</f>
        <v>64033.8</v>
      </c>
    </row>
    <row r="33" spans="1:6" ht="12.75">
      <c r="A33" t="s">
        <v>32</v>
      </c>
      <c r="B33" t="s">
        <v>671</v>
      </c>
      <c r="C33" t="s">
        <v>24</v>
      </c>
      <c r="D33" s="16">
        <v>93.48</v>
      </c>
      <c r="E33" s="16">
        <v>555</v>
      </c>
      <c r="F33" s="23">
        <f>D33*E33</f>
        <v>51881.4</v>
      </c>
    </row>
    <row r="34" spans="1:6" ht="12.75">
      <c r="A34" t="s">
        <v>25</v>
      </c>
      <c r="B34" t="s">
        <v>26</v>
      </c>
      <c r="C34" t="s">
        <v>1</v>
      </c>
      <c r="D34" s="16">
        <v>467.42</v>
      </c>
      <c r="E34" s="16">
        <v>24.98</v>
      </c>
      <c r="F34" s="23">
        <f>D34*E34</f>
        <v>11676.151600000001</v>
      </c>
    </row>
    <row r="35" spans="1:6" ht="12.75">
      <c r="A35" s="5" t="s">
        <v>14</v>
      </c>
      <c r="B35" s="5"/>
      <c r="C35" s="5"/>
      <c r="D35" s="9"/>
      <c r="E35" s="9"/>
      <c r="F35" s="32">
        <f>SUM(F31:F34)</f>
        <v>198432.76900000003</v>
      </c>
    </row>
    <row r="36" spans="1:6" ht="12.75">
      <c r="A36" s="6" t="s">
        <v>15</v>
      </c>
      <c r="B36" s="6"/>
      <c r="C36" s="6" t="s">
        <v>16</v>
      </c>
      <c r="D36" s="7">
        <v>0.06</v>
      </c>
      <c r="E36" s="6"/>
      <c r="F36" s="33">
        <f>F35*D36</f>
        <v>11905.96614</v>
      </c>
    </row>
    <row r="37" spans="1:6" ht="12.75">
      <c r="A37" s="8" t="s">
        <v>6</v>
      </c>
      <c r="B37" s="5"/>
      <c r="C37" t="s">
        <v>1</v>
      </c>
      <c r="D37" s="5">
        <v>500</v>
      </c>
      <c r="E37" s="5"/>
      <c r="F37" s="32">
        <f>SUM(F35:F36)</f>
        <v>210338.73514000003</v>
      </c>
    </row>
    <row r="38" spans="1:6" ht="12.75">
      <c r="A38" s="11" t="s">
        <v>17</v>
      </c>
      <c r="B38" s="12"/>
      <c r="C38" s="12" t="s">
        <v>1</v>
      </c>
      <c r="D38" s="12">
        <v>1</v>
      </c>
      <c r="E38" s="13">
        <f>F37/D37</f>
        <v>420.6774702800001</v>
      </c>
      <c r="F38" s="11"/>
    </row>
    <row r="40" spans="1:6" ht="12.75">
      <c r="A40" s="1" t="s">
        <v>44</v>
      </c>
      <c r="B40" s="1" t="s">
        <v>49</v>
      </c>
      <c r="C40" s="1"/>
      <c r="D40" s="1"/>
      <c r="E40" s="1"/>
      <c r="F40" s="27"/>
    </row>
    <row r="41" spans="1:6" ht="12.75">
      <c r="A41" t="s">
        <v>10</v>
      </c>
      <c r="B41" s="1"/>
      <c r="C41" s="1"/>
      <c r="D41" s="1"/>
      <c r="E41" s="1"/>
      <c r="F41" s="27"/>
    </row>
    <row r="42" spans="1:6" ht="12.75">
      <c r="A42" s="3" t="s">
        <v>2</v>
      </c>
      <c r="B42" s="3" t="s">
        <v>3</v>
      </c>
      <c r="C42" s="3" t="s">
        <v>4</v>
      </c>
      <c r="D42" s="3" t="s">
        <v>5</v>
      </c>
      <c r="E42" s="3" t="s">
        <v>12</v>
      </c>
      <c r="F42" s="28" t="s">
        <v>13</v>
      </c>
    </row>
    <row r="43" spans="1:6" ht="12.75">
      <c r="A43" s="21" t="s">
        <v>29</v>
      </c>
      <c r="B43" s="21" t="s">
        <v>669</v>
      </c>
      <c r="C43" s="21" t="s">
        <v>24</v>
      </c>
      <c r="D43" s="31">
        <v>46.74</v>
      </c>
      <c r="E43" s="31">
        <v>1370</v>
      </c>
      <c r="F43" s="23">
        <f aca="true" t="shared" si="0" ref="F43:F49">D43*E43</f>
        <v>64033.8</v>
      </c>
    </row>
    <row r="44" spans="1:6" ht="12.75">
      <c r="A44" s="21" t="s">
        <v>32</v>
      </c>
      <c r="B44" s="21" t="s">
        <v>671</v>
      </c>
      <c r="C44" s="21" t="s">
        <v>24</v>
      </c>
      <c r="D44" s="31">
        <v>93.48</v>
      </c>
      <c r="E44" s="31">
        <v>555</v>
      </c>
      <c r="F44" s="23">
        <f t="shared" si="0"/>
        <v>51881.4</v>
      </c>
    </row>
    <row r="45" spans="1:6" ht="12.75">
      <c r="A45" s="21" t="s">
        <v>35</v>
      </c>
      <c r="B45" s="21" t="s">
        <v>36</v>
      </c>
      <c r="C45" s="21" t="s">
        <v>1</v>
      </c>
      <c r="D45" s="31">
        <v>23</v>
      </c>
      <c r="E45" s="31">
        <v>834</v>
      </c>
      <c r="F45" s="23">
        <f t="shared" si="0"/>
        <v>19182</v>
      </c>
    </row>
    <row r="46" spans="1:6" ht="12.75">
      <c r="A46" s="21" t="s">
        <v>37</v>
      </c>
      <c r="B46" s="21" t="s">
        <v>386</v>
      </c>
      <c r="C46" s="21" t="s">
        <v>1</v>
      </c>
      <c r="D46" s="31">
        <v>444</v>
      </c>
      <c r="E46" s="31">
        <v>95.68</v>
      </c>
      <c r="F46" s="23">
        <f t="shared" si="0"/>
        <v>42481.920000000006</v>
      </c>
    </row>
    <row r="47" spans="1:6" ht="12.75">
      <c r="A47" s="21" t="s">
        <v>38</v>
      </c>
      <c r="B47" s="21" t="s">
        <v>39</v>
      </c>
      <c r="C47" s="21" t="s">
        <v>1</v>
      </c>
      <c r="D47" s="31">
        <v>444.4</v>
      </c>
      <c r="E47" s="31">
        <v>217</v>
      </c>
      <c r="F47" s="23">
        <f t="shared" si="0"/>
        <v>96434.79999999999</v>
      </c>
    </row>
    <row r="48" spans="1:6" ht="12.75">
      <c r="A48" s="21" t="s">
        <v>40</v>
      </c>
      <c r="B48" s="21" t="s">
        <v>41</v>
      </c>
      <c r="C48" s="21" t="s">
        <v>42</v>
      </c>
      <c r="D48" s="31">
        <v>466.25</v>
      </c>
      <c r="E48" s="31">
        <v>70.3</v>
      </c>
      <c r="F48" s="23">
        <f t="shared" si="0"/>
        <v>32777.375</v>
      </c>
    </row>
    <row r="49" spans="1:6" ht="12.75">
      <c r="A49" s="21" t="s">
        <v>43</v>
      </c>
      <c r="B49" s="21" t="s">
        <v>672</v>
      </c>
      <c r="C49" s="21" t="s">
        <v>1</v>
      </c>
      <c r="D49" s="31">
        <v>444.04</v>
      </c>
      <c r="E49" s="31">
        <v>259</v>
      </c>
      <c r="F49" s="23">
        <f t="shared" si="0"/>
        <v>115006.36</v>
      </c>
    </row>
    <row r="50" spans="1:6" ht="12.75">
      <c r="A50" s="5" t="s">
        <v>14</v>
      </c>
      <c r="B50" s="5"/>
      <c r="C50" s="5"/>
      <c r="D50" s="9"/>
      <c r="E50" s="9"/>
      <c r="F50" s="32">
        <f>SUM(F43:F49)</f>
        <v>421797.655</v>
      </c>
    </row>
    <row r="51" spans="1:6" ht="12.75">
      <c r="A51" s="6" t="s">
        <v>15</v>
      </c>
      <c r="B51" s="6"/>
      <c r="C51" s="6" t="s">
        <v>16</v>
      </c>
      <c r="D51" s="7">
        <v>0.06</v>
      </c>
      <c r="E51" s="6"/>
      <c r="F51" s="33">
        <f>F50*D51</f>
        <v>25307.8593</v>
      </c>
    </row>
    <row r="52" spans="1:6" ht="12.75">
      <c r="A52" s="8" t="s">
        <v>6</v>
      </c>
      <c r="B52" s="5"/>
      <c r="C52" t="s">
        <v>1</v>
      </c>
      <c r="D52" s="5">
        <v>500</v>
      </c>
      <c r="E52" s="5"/>
      <c r="F52" s="32">
        <f>SUM(F50:F51)</f>
        <v>447105.51430000004</v>
      </c>
    </row>
    <row r="53" spans="1:6" ht="12.75">
      <c r="A53" s="11" t="s">
        <v>17</v>
      </c>
      <c r="B53" s="12"/>
      <c r="C53" s="12" t="s">
        <v>1</v>
      </c>
      <c r="D53" s="12">
        <v>1</v>
      </c>
      <c r="E53" s="13">
        <f>F52/D52</f>
        <v>894.2110286000001</v>
      </c>
      <c r="F53" s="11"/>
    </row>
    <row r="55" spans="1:6" ht="12.75">
      <c r="A55" s="1" t="s">
        <v>50</v>
      </c>
      <c r="B55" s="1" t="s">
        <v>45</v>
      </c>
      <c r="C55" s="1"/>
      <c r="D55" s="1"/>
      <c r="E55" s="1"/>
      <c r="F55" s="27"/>
    </row>
    <row r="56" spans="1:6" ht="12.75">
      <c r="A56" t="s">
        <v>10</v>
      </c>
      <c r="B56" s="1"/>
      <c r="C56" s="1"/>
      <c r="D56" s="1"/>
      <c r="E56" s="1"/>
      <c r="F56" s="27"/>
    </row>
    <row r="57" spans="1:6" ht="12.75">
      <c r="A57" s="3" t="s">
        <v>2</v>
      </c>
      <c r="B57" s="3" t="s">
        <v>3</v>
      </c>
      <c r="C57" s="3" t="s">
        <v>4</v>
      </c>
      <c r="D57" s="3" t="s">
        <v>5</v>
      </c>
      <c r="E57" s="3" t="s">
        <v>12</v>
      </c>
      <c r="F57" s="28" t="s">
        <v>13</v>
      </c>
    </row>
    <row r="58" spans="1:6" ht="12.75">
      <c r="A58" s="21" t="s">
        <v>29</v>
      </c>
      <c r="B58" s="21" t="s">
        <v>669</v>
      </c>
      <c r="C58" s="21" t="s">
        <v>24</v>
      </c>
      <c r="D58" s="31">
        <v>46.74</v>
      </c>
      <c r="E58" s="31">
        <v>1370</v>
      </c>
      <c r="F58" s="23">
        <f aca="true" t="shared" si="1" ref="F58:F64">D58*E58</f>
        <v>64033.8</v>
      </c>
    </row>
    <row r="59" spans="1:6" ht="12.75">
      <c r="A59" s="21" t="s">
        <v>22</v>
      </c>
      <c r="B59" s="21" t="s">
        <v>23</v>
      </c>
      <c r="C59" s="21" t="s">
        <v>24</v>
      </c>
      <c r="D59" s="21">
        <v>93.48</v>
      </c>
      <c r="E59" s="22">
        <v>376</v>
      </c>
      <c r="F59" s="23">
        <f t="shared" si="1"/>
        <v>35148.48</v>
      </c>
    </row>
    <row r="60" spans="1:6" ht="12.75">
      <c r="A60" s="21" t="s">
        <v>46</v>
      </c>
      <c r="B60" s="21" t="s">
        <v>47</v>
      </c>
      <c r="C60" s="21" t="s">
        <v>1</v>
      </c>
      <c r="D60" s="31">
        <v>467.42</v>
      </c>
      <c r="E60" s="31">
        <v>225</v>
      </c>
      <c r="F60" s="23">
        <f t="shared" si="1"/>
        <v>105169.5</v>
      </c>
    </row>
    <row r="61" spans="1:6" ht="12.75">
      <c r="A61" s="21" t="s">
        <v>35</v>
      </c>
      <c r="B61" s="21" t="s">
        <v>36</v>
      </c>
      <c r="C61" s="21" t="s">
        <v>1</v>
      </c>
      <c r="D61" s="22">
        <v>47</v>
      </c>
      <c r="E61" s="22">
        <v>786</v>
      </c>
      <c r="F61" s="23">
        <f t="shared" si="1"/>
        <v>36942</v>
      </c>
    </row>
    <row r="62" spans="1:6" ht="12.75">
      <c r="A62" s="21" t="s">
        <v>37</v>
      </c>
      <c r="B62" s="21" t="s">
        <v>386</v>
      </c>
      <c r="C62" s="21" t="s">
        <v>1</v>
      </c>
      <c r="D62" s="22">
        <v>421</v>
      </c>
      <c r="E62" s="21">
        <v>96.04</v>
      </c>
      <c r="F62" s="23">
        <f t="shared" si="1"/>
        <v>40432.840000000004</v>
      </c>
    </row>
    <row r="63" spans="1:6" ht="12.75">
      <c r="A63" s="21" t="s">
        <v>48</v>
      </c>
      <c r="B63" s="21" t="s">
        <v>673</v>
      </c>
      <c r="C63" s="21" t="s">
        <v>1</v>
      </c>
      <c r="D63" s="31">
        <v>421</v>
      </c>
      <c r="E63" s="31">
        <v>646</v>
      </c>
      <c r="F63" s="23">
        <f t="shared" si="1"/>
        <v>271966</v>
      </c>
    </row>
    <row r="64" spans="1:6" ht="12.75">
      <c r="A64" s="21" t="s">
        <v>40</v>
      </c>
      <c r="B64" s="21" t="s">
        <v>41</v>
      </c>
      <c r="C64" s="21" t="s">
        <v>42</v>
      </c>
      <c r="D64" s="21">
        <v>441.71</v>
      </c>
      <c r="E64" s="21">
        <v>70.59</v>
      </c>
      <c r="F64" s="23">
        <f t="shared" si="1"/>
        <v>31180.3089</v>
      </c>
    </row>
    <row r="65" spans="1:6" ht="12.75">
      <c r="A65" s="5" t="s">
        <v>14</v>
      </c>
      <c r="B65" s="5"/>
      <c r="C65" s="5"/>
      <c r="D65" s="9"/>
      <c r="E65" s="9"/>
      <c r="F65" s="32">
        <f>SUM(F58:F64)</f>
        <v>584872.9288999999</v>
      </c>
    </row>
    <row r="66" spans="1:6" ht="12.75">
      <c r="A66" s="6" t="s">
        <v>15</v>
      </c>
      <c r="B66" s="6"/>
      <c r="C66" s="6" t="s">
        <v>16</v>
      </c>
      <c r="D66" s="7">
        <v>0.06</v>
      </c>
      <c r="E66" s="6"/>
      <c r="F66" s="33">
        <f>F65*D66</f>
        <v>35092.375733999994</v>
      </c>
    </row>
    <row r="67" spans="1:6" ht="12.75">
      <c r="A67" s="8" t="s">
        <v>6</v>
      </c>
      <c r="B67" s="5"/>
      <c r="C67" t="s">
        <v>1</v>
      </c>
      <c r="D67" s="5">
        <v>500</v>
      </c>
      <c r="E67" s="5"/>
      <c r="F67" s="32">
        <f>SUM(F65:F66)</f>
        <v>619965.304634</v>
      </c>
    </row>
    <row r="68" spans="1:6" ht="12.75">
      <c r="A68" s="11" t="s">
        <v>17</v>
      </c>
      <c r="B68" s="12"/>
      <c r="C68" s="12" t="s">
        <v>1</v>
      </c>
      <c r="D68" s="12">
        <v>1</v>
      </c>
      <c r="E68" s="13">
        <f>F67/D67</f>
        <v>1239.930609268</v>
      </c>
      <c r="F68" s="11"/>
    </row>
    <row r="69" ht="12" customHeight="1"/>
    <row r="70" spans="1:6" ht="12.75">
      <c r="A70" s="1" t="s">
        <v>51</v>
      </c>
      <c r="B70" s="1" t="s">
        <v>52</v>
      </c>
      <c r="C70" s="1"/>
      <c r="D70" s="1"/>
      <c r="E70" s="1"/>
      <c r="F70" s="27"/>
    </row>
    <row r="71" spans="1:6" ht="12.75">
      <c r="A71" t="s">
        <v>10</v>
      </c>
      <c r="B71" s="1"/>
      <c r="C71" s="1"/>
      <c r="D71" s="1"/>
      <c r="E71" s="1"/>
      <c r="F71" s="27"/>
    </row>
    <row r="72" spans="1:6" ht="12.75">
      <c r="A72" s="3" t="s">
        <v>2</v>
      </c>
      <c r="B72" s="3" t="s">
        <v>3</v>
      </c>
      <c r="C72" s="3" t="s">
        <v>4</v>
      </c>
      <c r="D72" s="3" t="s">
        <v>5</v>
      </c>
      <c r="E72" s="3" t="s">
        <v>12</v>
      </c>
      <c r="F72" s="28" t="s">
        <v>13</v>
      </c>
    </row>
    <row r="73" spans="1:6" ht="12.75">
      <c r="A73" s="21" t="s">
        <v>29</v>
      </c>
      <c r="B73" s="21" t="s">
        <v>669</v>
      </c>
      <c r="C73" s="21" t="s">
        <v>24</v>
      </c>
      <c r="D73" s="31">
        <v>46.74</v>
      </c>
      <c r="E73" s="31">
        <v>1370</v>
      </c>
      <c r="F73" s="23">
        <f aca="true" t="shared" si="2" ref="F73:F81">D73*E73</f>
        <v>64033.8</v>
      </c>
    </row>
    <row r="74" spans="1:6" ht="12.75">
      <c r="A74" s="21" t="s">
        <v>22</v>
      </c>
      <c r="B74" s="21" t="s">
        <v>23</v>
      </c>
      <c r="C74" s="21" t="s">
        <v>24</v>
      </c>
      <c r="D74" s="21">
        <v>93.48</v>
      </c>
      <c r="E74" s="22">
        <v>376</v>
      </c>
      <c r="F74" s="23">
        <f t="shared" si="2"/>
        <v>35148.48</v>
      </c>
    </row>
    <row r="75" spans="1:6" ht="12.75">
      <c r="A75" s="21" t="s">
        <v>27</v>
      </c>
      <c r="B75" s="21" t="s">
        <v>28</v>
      </c>
      <c r="C75" s="21" t="s">
        <v>1</v>
      </c>
      <c r="D75" s="31">
        <v>467.42</v>
      </c>
      <c r="E75" s="31">
        <v>178</v>
      </c>
      <c r="F75" s="23">
        <f t="shared" si="2"/>
        <v>83200.76000000001</v>
      </c>
    </row>
    <row r="76" spans="1:6" ht="12.75">
      <c r="A76" s="21" t="s">
        <v>53</v>
      </c>
      <c r="B76" s="21" t="s">
        <v>54</v>
      </c>
      <c r="C76" s="21" t="s">
        <v>1</v>
      </c>
      <c r="D76" s="31">
        <v>374</v>
      </c>
      <c r="E76" s="31">
        <v>239</v>
      </c>
      <c r="F76" s="23">
        <f t="shared" si="2"/>
        <v>89386</v>
      </c>
    </row>
    <row r="77" spans="1:6" ht="12.75">
      <c r="A77" s="21" t="s">
        <v>35</v>
      </c>
      <c r="B77" s="21" t="s">
        <v>144</v>
      </c>
      <c r="C77" s="21" t="s">
        <v>1</v>
      </c>
      <c r="D77" s="31">
        <v>23</v>
      </c>
      <c r="E77" s="31">
        <v>834</v>
      </c>
      <c r="F77" s="23">
        <f t="shared" si="2"/>
        <v>19182</v>
      </c>
    </row>
    <row r="78" spans="1:6" ht="12.75">
      <c r="A78" s="21" t="s">
        <v>37</v>
      </c>
      <c r="B78" s="21" t="s">
        <v>386</v>
      </c>
      <c r="C78" s="21" t="s">
        <v>1</v>
      </c>
      <c r="D78" s="31">
        <v>70</v>
      </c>
      <c r="E78" s="31">
        <v>110</v>
      </c>
      <c r="F78" s="23">
        <f t="shared" si="2"/>
        <v>7700</v>
      </c>
    </row>
    <row r="79" spans="1:6" ht="12.75">
      <c r="A79" s="21" t="s">
        <v>38</v>
      </c>
      <c r="B79" s="21" t="s">
        <v>39</v>
      </c>
      <c r="C79" s="21" t="s">
        <v>1</v>
      </c>
      <c r="D79" s="22">
        <v>70</v>
      </c>
      <c r="E79" s="22">
        <v>247</v>
      </c>
      <c r="F79" s="23">
        <f t="shared" si="2"/>
        <v>17290</v>
      </c>
    </row>
    <row r="80" spans="1:6" ht="12.75">
      <c r="A80" s="21" t="s">
        <v>40</v>
      </c>
      <c r="B80" s="21" t="s">
        <v>41</v>
      </c>
      <c r="C80" s="21" t="s">
        <v>42</v>
      </c>
      <c r="D80" s="21">
        <v>73.62</v>
      </c>
      <c r="E80" s="21">
        <v>81.71</v>
      </c>
      <c r="F80" s="23">
        <f t="shared" si="2"/>
        <v>6015.4902</v>
      </c>
    </row>
    <row r="81" spans="1:6" ht="12.75">
      <c r="A81" s="21" t="s">
        <v>43</v>
      </c>
      <c r="B81" s="21" t="s">
        <v>672</v>
      </c>
      <c r="C81" s="21" t="s">
        <v>1</v>
      </c>
      <c r="D81" s="21">
        <v>70.11</v>
      </c>
      <c r="E81" s="22">
        <v>293</v>
      </c>
      <c r="F81" s="23">
        <f t="shared" si="2"/>
        <v>20542.23</v>
      </c>
    </row>
    <row r="82" spans="1:6" ht="12.75">
      <c r="A82" s="5" t="s">
        <v>14</v>
      </c>
      <c r="B82" s="5"/>
      <c r="C82" s="5"/>
      <c r="D82" s="9"/>
      <c r="E82" s="9"/>
      <c r="F82" s="32">
        <f>SUM(F73:F81)</f>
        <v>342498.7602</v>
      </c>
    </row>
    <row r="83" spans="1:6" ht="12.75">
      <c r="A83" s="6" t="s">
        <v>15</v>
      </c>
      <c r="B83" s="6"/>
      <c r="C83" s="6" t="s">
        <v>16</v>
      </c>
      <c r="D83" s="7">
        <v>0.06</v>
      </c>
      <c r="E83" s="6"/>
      <c r="F83" s="33">
        <f>F82*D83</f>
        <v>20549.925612</v>
      </c>
    </row>
    <row r="84" spans="1:6" ht="12.75">
      <c r="A84" s="8" t="s">
        <v>6</v>
      </c>
      <c r="B84" s="5"/>
      <c r="C84" t="s">
        <v>1</v>
      </c>
      <c r="D84" s="5">
        <v>500</v>
      </c>
      <c r="E84" s="5"/>
      <c r="F84" s="32">
        <f>SUM(F82:F83)</f>
        <v>363048.685812</v>
      </c>
    </row>
    <row r="85" spans="1:6" ht="12.75">
      <c r="A85" s="11" t="s">
        <v>17</v>
      </c>
      <c r="B85" s="12"/>
      <c r="C85" s="12" t="s">
        <v>1</v>
      </c>
      <c r="D85" s="12">
        <v>1</v>
      </c>
      <c r="E85" s="13">
        <f>F84/D84</f>
        <v>726.0973716240001</v>
      </c>
      <c r="F85" s="11"/>
    </row>
    <row r="87" spans="1:6" ht="12.75">
      <c r="A87" s="1" t="s">
        <v>55</v>
      </c>
      <c r="B87" s="1" t="s">
        <v>56</v>
      </c>
      <c r="C87" s="1"/>
      <c r="D87" s="1"/>
      <c r="E87" s="1"/>
      <c r="F87" s="27"/>
    </row>
    <row r="88" spans="1:6" ht="12.75">
      <c r="A88" t="s">
        <v>10</v>
      </c>
      <c r="B88" s="1"/>
      <c r="C88" s="1"/>
      <c r="D88" s="1"/>
      <c r="E88" s="1"/>
      <c r="F88" s="27"/>
    </row>
    <row r="89" spans="1:6" ht="12.75">
      <c r="A89" s="3" t="s">
        <v>2</v>
      </c>
      <c r="B89" s="3" t="s">
        <v>3</v>
      </c>
      <c r="C89" s="3" t="s">
        <v>4</v>
      </c>
      <c r="D89" s="3" t="s">
        <v>5</v>
      </c>
      <c r="E89" s="3" t="s">
        <v>12</v>
      </c>
      <c r="F89" s="28" t="s">
        <v>13</v>
      </c>
    </row>
    <row r="90" spans="1:6" ht="12.75">
      <c r="A90" s="21" t="s">
        <v>29</v>
      </c>
      <c r="B90" s="21" t="s">
        <v>669</v>
      </c>
      <c r="C90" s="21" t="s">
        <v>24</v>
      </c>
      <c r="D90" s="31">
        <v>46.74</v>
      </c>
      <c r="E90" s="31">
        <v>1370</v>
      </c>
      <c r="F90" s="23">
        <f aca="true" t="shared" si="3" ref="F90:F97">D90*E90</f>
        <v>64033.8</v>
      </c>
    </row>
    <row r="91" spans="1:6" s="21" customFormat="1" ht="12.75">
      <c r="A91" s="30" t="s">
        <v>32</v>
      </c>
      <c r="B91" s="21" t="s">
        <v>689</v>
      </c>
      <c r="C91" s="21" t="s">
        <v>24</v>
      </c>
      <c r="D91" s="31">
        <v>93.48</v>
      </c>
      <c r="E91" s="31">
        <v>555</v>
      </c>
      <c r="F91" s="23">
        <f t="shared" si="3"/>
        <v>51881.4</v>
      </c>
    </row>
    <row r="92" spans="1:6" ht="12.75">
      <c r="A92" s="21" t="s">
        <v>57</v>
      </c>
      <c r="B92" s="21" t="s">
        <v>674</v>
      </c>
      <c r="C92" s="21" t="s">
        <v>1</v>
      </c>
      <c r="D92" s="21">
        <v>373.93</v>
      </c>
      <c r="E92" s="22">
        <v>391</v>
      </c>
      <c r="F92" s="23">
        <f t="shared" si="3"/>
        <v>146206.63</v>
      </c>
    </row>
    <row r="93" spans="1:6" ht="12.75">
      <c r="A93" s="21" t="s">
        <v>35</v>
      </c>
      <c r="B93" s="21" t="s">
        <v>144</v>
      </c>
      <c r="C93" s="21" t="s">
        <v>1</v>
      </c>
      <c r="D93" s="31">
        <v>23.37</v>
      </c>
      <c r="E93" s="31">
        <v>833</v>
      </c>
      <c r="F93" s="23">
        <f t="shared" si="3"/>
        <v>19467.21</v>
      </c>
    </row>
    <row r="94" spans="1:6" ht="12.75">
      <c r="A94" s="21" t="s">
        <v>37</v>
      </c>
      <c r="B94" s="21" t="s">
        <v>386</v>
      </c>
      <c r="C94" s="21" t="s">
        <v>1</v>
      </c>
      <c r="D94" s="31">
        <v>70.11</v>
      </c>
      <c r="E94" s="31">
        <v>110</v>
      </c>
      <c r="F94" s="23">
        <f t="shared" si="3"/>
        <v>7712.1</v>
      </c>
    </row>
    <row r="95" spans="1:6" ht="12.75">
      <c r="A95" s="21" t="s">
        <v>38</v>
      </c>
      <c r="B95" s="21" t="s">
        <v>39</v>
      </c>
      <c r="C95" s="21" t="s">
        <v>1</v>
      </c>
      <c r="D95" s="31">
        <v>70.11</v>
      </c>
      <c r="E95" s="31">
        <v>247</v>
      </c>
      <c r="F95" s="23">
        <f t="shared" si="3"/>
        <v>17317.17</v>
      </c>
    </row>
    <row r="96" spans="1:6" ht="12.75">
      <c r="A96" s="21" t="s">
        <v>40</v>
      </c>
      <c r="B96" s="21" t="s">
        <v>41</v>
      </c>
      <c r="C96" s="21" t="s">
        <v>42</v>
      </c>
      <c r="D96" s="21">
        <v>73.62</v>
      </c>
      <c r="E96" s="21">
        <v>81.71</v>
      </c>
      <c r="F96" s="23">
        <f t="shared" si="3"/>
        <v>6015.4902</v>
      </c>
    </row>
    <row r="97" spans="1:6" ht="12.75">
      <c r="A97" s="21" t="s">
        <v>43</v>
      </c>
      <c r="B97" s="21" t="s">
        <v>672</v>
      </c>
      <c r="C97" s="21" t="s">
        <v>1</v>
      </c>
      <c r="D97" s="21">
        <v>70.11</v>
      </c>
      <c r="E97" s="22">
        <v>293</v>
      </c>
      <c r="F97" s="23">
        <f t="shared" si="3"/>
        <v>20542.23</v>
      </c>
    </row>
    <row r="98" spans="1:6" ht="12.75">
      <c r="A98" s="5" t="s">
        <v>14</v>
      </c>
      <c r="B98" s="5"/>
      <c r="C98" s="5"/>
      <c r="D98" s="9"/>
      <c r="E98" s="9"/>
      <c r="F98" s="32">
        <f>SUM(F90:F97)</f>
        <v>333176.0302</v>
      </c>
    </row>
    <row r="99" spans="1:6" ht="12.75">
      <c r="A99" s="6" t="s">
        <v>15</v>
      </c>
      <c r="B99" s="6"/>
      <c r="C99" s="6" t="s">
        <v>16</v>
      </c>
      <c r="D99" s="7">
        <v>0.06</v>
      </c>
      <c r="E99" s="6"/>
      <c r="F99" s="33">
        <f>F98*D99</f>
        <v>19990.561811999996</v>
      </c>
    </row>
    <row r="100" spans="1:6" ht="12.75">
      <c r="A100" s="8" t="s">
        <v>6</v>
      </c>
      <c r="B100" s="5"/>
      <c r="C100" t="s">
        <v>1</v>
      </c>
      <c r="D100" s="5">
        <v>500</v>
      </c>
      <c r="E100" s="5"/>
      <c r="F100" s="32">
        <f>SUM(F98:F99)</f>
        <v>353166.592012</v>
      </c>
    </row>
    <row r="101" spans="1:6" ht="12.75">
      <c r="A101" s="11" t="s">
        <v>17</v>
      </c>
      <c r="B101" s="12"/>
      <c r="C101" s="12" t="s">
        <v>1</v>
      </c>
      <c r="D101" s="12">
        <v>1</v>
      </c>
      <c r="E101" s="13">
        <f>F100/D100</f>
        <v>706.3331840239999</v>
      </c>
      <c r="F101" s="11"/>
    </row>
    <row r="103" spans="1:6" ht="12.75">
      <c r="A103" s="1" t="s">
        <v>58</v>
      </c>
      <c r="B103" s="1" t="s">
        <v>59</v>
      </c>
      <c r="C103" s="1"/>
      <c r="D103" s="1"/>
      <c r="E103" s="1"/>
      <c r="F103" s="27"/>
    </row>
    <row r="104" spans="1:6" ht="12.75">
      <c r="A104" t="s">
        <v>10</v>
      </c>
      <c r="B104" s="1"/>
      <c r="C104" s="1"/>
      <c r="D104" s="1"/>
      <c r="E104" s="1"/>
      <c r="F104" s="27"/>
    </row>
    <row r="105" spans="1:6" ht="12.75">
      <c r="A105" s="3" t="s">
        <v>2</v>
      </c>
      <c r="B105" s="3" t="s">
        <v>3</v>
      </c>
      <c r="C105" s="3" t="s">
        <v>4</v>
      </c>
      <c r="D105" s="3" t="s">
        <v>5</v>
      </c>
      <c r="E105" s="3" t="s">
        <v>12</v>
      </c>
      <c r="F105" s="28" t="s">
        <v>13</v>
      </c>
    </row>
    <row r="106" spans="1:6" ht="12.75">
      <c r="A106" s="21" t="s">
        <v>60</v>
      </c>
      <c r="B106" s="45" t="s">
        <v>675</v>
      </c>
      <c r="C106" s="21" t="s">
        <v>61</v>
      </c>
      <c r="D106" s="31">
        <v>1</v>
      </c>
      <c r="E106" s="31">
        <v>1920</v>
      </c>
      <c r="F106" s="23">
        <f>D106*E106</f>
        <v>1920</v>
      </c>
    </row>
    <row r="107" spans="1:6" ht="12.75">
      <c r="A107" s="21" t="s">
        <v>62</v>
      </c>
      <c r="B107" s="21" t="s">
        <v>63</v>
      </c>
      <c r="C107" s="21" t="s">
        <v>61</v>
      </c>
      <c r="D107" s="31">
        <v>1</v>
      </c>
      <c r="E107" s="31">
        <v>531</v>
      </c>
      <c r="F107" s="23">
        <f>D107*E107</f>
        <v>531</v>
      </c>
    </row>
    <row r="108" spans="1:6" ht="12.75">
      <c r="A108" t="s">
        <v>64</v>
      </c>
      <c r="B108" s="17" t="s">
        <v>676</v>
      </c>
      <c r="C108" t="s">
        <v>42</v>
      </c>
      <c r="D108" s="16">
        <v>50</v>
      </c>
      <c r="E108" s="16">
        <v>511</v>
      </c>
      <c r="F108" s="23">
        <f>D108*E108</f>
        <v>25550</v>
      </c>
    </row>
    <row r="109" spans="1:6" ht="12.75">
      <c r="A109" t="s">
        <v>65</v>
      </c>
      <c r="B109" t="s">
        <v>677</v>
      </c>
      <c r="C109" t="s">
        <v>24</v>
      </c>
      <c r="D109" s="16">
        <v>20.5</v>
      </c>
      <c r="E109" s="16">
        <v>172</v>
      </c>
      <c r="F109" s="23">
        <f>D109*E109</f>
        <v>3526</v>
      </c>
    </row>
    <row r="110" spans="1:6" ht="12.75">
      <c r="A110" t="s">
        <v>66</v>
      </c>
      <c r="B110" t="s">
        <v>67</v>
      </c>
      <c r="C110" t="s">
        <v>24</v>
      </c>
      <c r="D110" s="16">
        <v>12.4</v>
      </c>
      <c r="E110" s="16">
        <v>305</v>
      </c>
      <c r="F110" s="23">
        <f aca="true" t="shared" si="4" ref="F110:F125">D110*E110</f>
        <v>3782</v>
      </c>
    </row>
    <row r="111" spans="1:6" ht="12.75">
      <c r="A111" t="s">
        <v>68</v>
      </c>
      <c r="B111" t="s">
        <v>678</v>
      </c>
      <c r="C111" t="s">
        <v>42</v>
      </c>
      <c r="D111" s="16">
        <v>100</v>
      </c>
      <c r="E111" s="16">
        <v>110</v>
      </c>
      <c r="F111" s="23">
        <f t="shared" si="4"/>
        <v>11000</v>
      </c>
    </row>
    <row r="112" spans="1:6" ht="12.75">
      <c r="A112" t="s">
        <v>33</v>
      </c>
      <c r="B112" t="s">
        <v>148</v>
      </c>
      <c r="C112" t="s">
        <v>34</v>
      </c>
      <c r="D112" s="16">
        <v>3404.49</v>
      </c>
      <c r="E112" s="16">
        <v>24.85</v>
      </c>
      <c r="F112" s="23">
        <f t="shared" si="4"/>
        <v>84601.5765</v>
      </c>
    </row>
    <row r="113" spans="1:6" ht="12.75">
      <c r="A113" t="s">
        <v>69</v>
      </c>
      <c r="B113" t="s">
        <v>679</v>
      </c>
      <c r="C113" t="s">
        <v>24</v>
      </c>
      <c r="D113" s="16">
        <v>64.38</v>
      </c>
      <c r="E113" s="16">
        <v>1390</v>
      </c>
      <c r="F113" s="23">
        <f t="shared" si="4"/>
        <v>89488.2</v>
      </c>
    </row>
    <row r="114" spans="1:6" ht="12.75">
      <c r="A114" t="s">
        <v>22</v>
      </c>
      <c r="B114" t="s">
        <v>23</v>
      </c>
      <c r="C114" t="s">
        <v>24</v>
      </c>
      <c r="D114" s="16">
        <v>0.63</v>
      </c>
      <c r="E114" s="16">
        <v>675</v>
      </c>
      <c r="F114" s="23">
        <f t="shared" si="4"/>
        <v>425.25</v>
      </c>
    </row>
    <row r="115" spans="1:6" ht="12.75">
      <c r="A115" t="s">
        <v>70</v>
      </c>
      <c r="B115" t="s">
        <v>680</v>
      </c>
      <c r="C115" t="s">
        <v>1</v>
      </c>
      <c r="D115" s="16">
        <v>467.42</v>
      </c>
      <c r="E115" s="16">
        <v>92.31</v>
      </c>
      <c r="F115" s="23">
        <f t="shared" si="4"/>
        <v>43147.5402</v>
      </c>
    </row>
    <row r="116" spans="1:6" ht="12.75">
      <c r="A116" t="s">
        <v>71</v>
      </c>
      <c r="B116" t="s">
        <v>681</v>
      </c>
      <c r="C116" t="s">
        <v>1</v>
      </c>
      <c r="D116" s="16">
        <v>21.2</v>
      </c>
      <c r="E116" s="16">
        <v>707</v>
      </c>
      <c r="F116" s="23">
        <f t="shared" si="4"/>
        <v>14988.4</v>
      </c>
    </row>
    <row r="117" spans="1:6" ht="12.75">
      <c r="A117" t="s">
        <v>72</v>
      </c>
      <c r="B117" t="s">
        <v>682</v>
      </c>
      <c r="C117" t="s">
        <v>1</v>
      </c>
      <c r="D117" s="16">
        <v>2.9</v>
      </c>
      <c r="E117" s="16">
        <v>1620</v>
      </c>
      <c r="F117" s="23">
        <f t="shared" si="4"/>
        <v>4698</v>
      </c>
    </row>
    <row r="118" spans="1:6" ht="12.75">
      <c r="A118" t="s">
        <v>27</v>
      </c>
      <c r="B118" t="s">
        <v>28</v>
      </c>
      <c r="C118" t="s">
        <v>1</v>
      </c>
      <c r="D118" s="16">
        <v>467.42</v>
      </c>
      <c r="E118" s="16">
        <v>178</v>
      </c>
      <c r="F118" s="23">
        <f t="shared" si="4"/>
        <v>83200.76000000001</v>
      </c>
    </row>
    <row r="119" spans="1:6" ht="12.75">
      <c r="A119" t="s">
        <v>73</v>
      </c>
      <c r="B119" t="s">
        <v>405</v>
      </c>
      <c r="C119" t="s">
        <v>34</v>
      </c>
      <c r="D119" s="16">
        <v>103</v>
      </c>
      <c r="E119" s="16">
        <v>35.94</v>
      </c>
      <c r="F119" s="23">
        <f t="shared" si="4"/>
        <v>3701.8199999999997</v>
      </c>
    </row>
    <row r="120" spans="1:6" ht="12.75">
      <c r="A120" t="s">
        <v>74</v>
      </c>
      <c r="B120" t="s">
        <v>683</v>
      </c>
      <c r="C120" t="s">
        <v>24</v>
      </c>
      <c r="D120" s="16">
        <v>2.44</v>
      </c>
      <c r="E120" s="16">
        <v>1880</v>
      </c>
      <c r="F120" s="23">
        <f t="shared" si="4"/>
        <v>4587.2</v>
      </c>
    </row>
    <row r="121" spans="1:6" ht="12.75">
      <c r="A121" t="s">
        <v>75</v>
      </c>
      <c r="B121" t="s">
        <v>684</v>
      </c>
      <c r="C121" t="s">
        <v>24</v>
      </c>
      <c r="D121" s="16">
        <v>0.83</v>
      </c>
      <c r="E121" s="16">
        <v>2620</v>
      </c>
      <c r="F121" s="23">
        <f t="shared" si="4"/>
        <v>2174.6</v>
      </c>
    </row>
    <row r="122" spans="1:6" ht="12.75">
      <c r="A122" s="21" t="s">
        <v>76</v>
      </c>
      <c r="B122" s="21" t="s">
        <v>77</v>
      </c>
      <c r="C122" s="21" t="s">
        <v>61</v>
      </c>
      <c r="D122" s="31">
        <v>8</v>
      </c>
      <c r="E122" s="31">
        <v>8370</v>
      </c>
      <c r="F122" s="23">
        <f t="shared" si="4"/>
        <v>66960</v>
      </c>
    </row>
    <row r="123" spans="1:6" ht="12.75">
      <c r="A123" t="s">
        <v>78</v>
      </c>
      <c r="B123" t="s">
        <v>79</v>
      </c>
      <c r="C123" t="s">
        <v>1</v>
      </c>
      <c r="D123" s="16">
        <v>14.4</v>
      </c>
      <c r="E123" s="16">
        <v>341</v>
      </c>
      <c r="F123" s="23">
        <f t="shared" si="4"/>
        <v>4910.400000000001</v>
      </c>
    </row>
    <row r="124" spans="1:6" ht="12.75">
      <c r="A124" t="s">
        <v>837</v>
      </c>
      <c r="B124" s="24" t="s">
        <v>838</v>
      </c>
      <c r="C124" t="s">
        <v>1</v>
      </c>
      <c r="D124" s="16">
        <v>467.42</v>
      </c>
      <c r="E124" s="16">
        <v>851</v>
      </c>
      <c r="F124" s="23">
        <f t="shared" si="4"/>
        <v>397774.42000000004</v>
      </c>
    </row>
    <row r="125" spans="1:6" ht="12.75">
      <c r="A125" t="s">
        <v>80</v>
      </c>
      <c r="B125" t="s">
        <v>685</v>
      </c>
      <c r="C125" t="s">
        <v>42</v>
      </c>
      <c r="D125" s="16">
        <v>5.8</v>
      </c>
      <c r="E125" s="16">
        <v>2430</v>
      </c>
      <c r="F125" s="23">
        <f t="shared" si="4"/>
        <v>14094</v>
      </c>
    </row>
    <row r="126" spans="1:6" ht="12.75">
      <c r="A126" s="5" t="s">
        <v>14</v>
      </c>
      <c r="B126" s="5"/>
      <c r="C126" s="5"/>
      <c r="D126" s="9"/>
      <c r="E126" s="9"/>
      <c r="F126" s="32">
        <f>SUM(F106:F125)</f>
        <v>861061.1667000001</v>
      </c>
    </row>
    <row r="127" spans="1:6" ht="12.75">
      <c r="A127" s="6" t="s">
        <v>15</v>
      </c>
      <c r="B127" s="6"/>
      <c r="C127" s="6" t="s">
        <v>16</v>
      </c>
      <c r="D127" s="7">
        <v>0.06</v>
      </c>
      <c r="E127" s="6"/>
      <c r="F127" s="33">
        <f>F126*D127</f>
        <v>51663.670002</v>
      </c>
    </row>
    <row r="128" spans="1:6" ht="12.75">
      <c r="A128" s="8" t="s">
        <v>6</v>
      </c>
      <c r="B128" s="5"/>
      <c r="C128" t="s">
        <v>1</v>
      </c>
      <c r="D128" s="5">
        <v>500</v>
      </c>
      <c r="E128" s="5"/>
      <c r="F128" s="32">
        <f>SUM(F126:F127)</f>
        <v>912724.8367020001</v>
      </c>
    </row>
    <row r="129" spans="1:6" ht="12.75">
      <c r="A129" s="11" t="s">
        <v>17</v>
      </c>
      <c r="B129" s="12"/>
      <c r="C129" s="12" t="s">
        <v>1</v>
      </c>
      <c r="D129" s="12">
        <v>1</v>
      </c>
      <c r="E129" s="13">
        <f>F128/D128</f>
        <v>1825.4496734040001</v>
      </c>
      <c r="F129" s="11"/>
    </row>
    <row r="131" spans="1:6" ht="12.75">
      <c r="A131" s="1" t="s">
        <v>81</v>
      </c>
      <c r="B131" s="1" t="s">
        <v>82</v>
      </c>
      <c r="C131" s="1"/>
      <c r="D131" s="1"/>
      <c r="E131" s="1"/>
      <c r="F131" s="27"/>
    </row>
    <row r="132" spans="1:6" ht="12.75">
      <c r="A132" t="s">
        <v>10</v>
      </c>
      <c r="B132" s="1"/>
      <c r="C132" s="1"/>
      <c r="D132" s="1"/>
      <c r="E132" s="1"/>
      <c r="F132" s="27"/>
    </row>
    <row r="133" spans="1:6" ht="12.75">
      <c r="A133" s="3" t="s">
        <v>2</v>
      </c>
      <c r="B133" s="3" t="s">
        <v>3</v>
      </c>
      <c r="C133" s="3" t="s">
        <v>4</v>
      </c>
      <c r="D133" s="3" t="s">
        <v>5</v>
      </c>
      <c r="E133" s="3" t="s">
        <v>12</v>
      </c>
      <c r="F133" s="28" t="s">
        <v>13</v>
      </c>
    </row>
    <row r="134" spans="1:6" ht="12.75">
      <c r="A134" s="21" t="s">
        <v>60</v>
      </c>
      <c r="B134" s="45" t="s">
        <v>675</v>
      </c>
      <c r="C134" s="21" t="s">
        <v>61</v>
      </c>
      <c r="D134" s="31">
        <v>1</v>
      </c>
      <c r="E134" s="31">
        <v>1920</v>
      </c>
      <c r="F134" s="23">
        <f>D134*E134</f>
        <v>1920</v>
      </c>
    </row>
    <row r="135" spans="1:6" ht="12.75">
      <c r="A135" s="21" t="s">
        <v>62</v>
      </c>
      <c r="B135" s="21" t="s">
        <v>63</v>
      </c>
      <c r="C135" s="21" t="s">
        <v>61</v>
      </c>
      <c r="D135" s="31">
        <v>1</v>
      </c>
      <c r="E135" s="31">
        <v>531</v>
      </c>
      <c r="F135" s="23">
        <f>D135*E135</f>
        <v>531</v>
      </c>
    </row>
    <row r="136" spans="1:6" ht="12.75">
      <c r="A136" t="s">
        <v>64</v>
      </c>
      <c r="B136" s="17" t="s">
        <v>676</v>
      </c>
      <c r="C136" t="s">
        <v>42</v>
      </c>
      <c r="D136" s="16">
        <v>50</v>
      </c>
      <c r="E136" s="16">
        <v>511</v>
      </c>
      <c r="F136" s="23">
        <f>D136*E136</f>
        <v>25550</v>
      </c>
    </row>
    <row r="137" spans="1:6" ht="12.75">
      <c r="A137" t="s">
        <v>65</v>
      </c>
      <c r="B137" t="s">
        <v>677</v>
      </c>
      <c r="C137" t="s">
        <v>24</v>
      </c>
      <c r="D137" s="16">
        <v>20.5</v>
      </c>
      <c r="E137" s="16">
        <v>172</v>
      </c>
      <c r="F137" s="23">
        <f>D137*E137</f>
        <v>3526</v>
      </c>
    </row>
    <row r="138" spans="1:6" ht="12.75">
      <c r="A138" t="s">
        <v>66</v>
      </c>
      <c r="B138" t="s">
        <v>686</v>
      </c>
      <c r="C138" t="s">
        <v>24</v>
      </c>
      <c r="D138" s="16">
        <v>12.4</v>
      </c>
      <c r="E138" s="16">
        <v>305</v>
      </c>
      <c r="F138" s="23">
        <f aca="true" t="shared" si="5" ref="F138:F155">D138*E138</f>
        <v>3782</v>
      </c>
    </row>
    <row r="139" spans="1:6" ht="12.75">
      <c r="A139" t="s">
        <v>83</v>
      </c>
      <c r="B139" t="s">
        <v>687</v>
      </c>
      <c r="C139" t="s">
        <v>1</v>
      </c>
      <c r="D139" s="16">
        <v>233.16</v>
      </c>
      <c r="E139" s="16">
        <v>569</v>
      </c>
      <c r="F139" s="23">
        <f t="shared" si="5"/>
        <v>132668.04</v>
      </c>
    </row>
    <row r="140" spans="1:6" ht="12.75">
      <c r="A140" t="s">
        <v>68</v>
      </c>
      <c r="B140" t="s">
        <v>678</v>
      </c>
      <c r="C140" t="s">
        <v>42</v>
      </c>
      <c r="D140" s="16">
        <v>100</v>
      </c>
      <c r="E140" s="16">
        <v>110</v>
      </c>
      <c r="F140" s="23">
        <f t="shared" si="5"/>
        <v>11000</v>
      </c>
    </row>
    <row r="141" spans="1:6" ht="12.75">
      <c r="A141" t="s">
        <v>33</v>
      </c>
      <c r="B141" t="s">
        <v>148</v>
      </c>
      <c r="C141" t="s">
        <v>34</v>
      </c>
      <c r="D141" s="16">
        <v>7108.98</v>
      </c>
      <c r="E141" s="16">
        <v>23.42</v>
      </c>
      <c r="F141" s="23">
        <f t="shared" si="5"/>
        <v>166492.31160000002</v>
      </c>
    </row>
    <row r="142" spans="1:6" ht="12.75">
      <c r="A142" t="s">
        <v>84</v>
      </c>
      <c r="B142" t="s">
        <v>688</v>
      </c>
      <c r="C142" t="s">
        <v>24</v>
      </c>
      <c r="D142" s="16">
        <v>29.53</v>
      </c>
      <c r="E142" s="16">
        <v>1560</v>
      </c>
      <c r="F142" s="23">
        <f t="shared" si="5"/>
        <v>46066.8</v>
      </c>
    </row>
    <row r="143" spans="1:6" ht="12.75">
      <c r="A143" t="s">
        <v>69</v>
      </c>
      <c r="B143" t="s">
        <v>679</v>
      </c>
      <c r="C143" t="s">
        <v>24</v>
      </c>
      <c r="D143" s="16">
        <v>77.99</v>
      </c>
      <c r="E143" s="16">
        <v>1370</v>
      </c>
      <c r="F143" s="23">
        <f t="shared" si="5"/>
        <v>106846.29999999999</v>
      </c>
    </row>
    <row r="144" spans="1:6" ht="12.75">
      <c r="A144" t="s">
        <v>22</v>
      </c>
      <c r="B144" t="s">
        <v>23</v>
      </c>
      <c r="C144" t="s">
        <v>24</v>
      </c>
      <c r="D144" s="16">
        <v>0.63</v>
      </c>
      <c r="E144" s="16">
        <v>675</v>
      </c>
      <c r="F144" s="23">
        <f t="shared" si="5"/>
        <v>425.25</v>
      </c>
    </row>
    <row r="145" spans="1:6" ht="12.75">
      <c r="A145" t="s">
        <v>70</v>
      </c>
      <c r="B145" t="s">
        <v>680</v>
      </c>
      <c r="C145" t="s">
        <v>1</v>
      </c>
      <c r="D145" s="16">
        <v>467.42</v>
      </c>
      <c r="E145" s="16">
        <v>92.31</v>
      </c>
      <c r="F145" s="23">
        <f t="shared" si="5"/>
        <v>43147.5402</v>
      </c>
    </row>
    <row r="146" spans="1:6" ht="12.75">
      <c r="A146" t="s">
        <v>71</v>
      </c>
      <c r="B146" t="s">
        <v>681</v>
      </c>
      <c r="C146" t="s">
        <v>1</v>
      </c>
      <c r="D146" s="16">
        <v>21.2</v>
      </c>
      <c r="E146" s="16">
        <v>707</v>
      </c>
      <c r="F146" s="23">
        <f t="shared" si="5"/>
        <v>14988.4</v>
      </c>
    </row>
    <row r="147" spans="1:6" ht="12.75">
      <c r="A147" t="s">
        <v>72</v>
      </c>
      <c r="B147" t="s">
        <v>682</v>
      </c>
      <c r="C147" t="s">
        <v>1</v>
      </c>
      <c r="D147" s="16">
        <v>2.9</v>
      </c>
      <c r="E147" s="16">
        <v>1620</v>
      </c>
      <c r="F147" s="23">
        <f t="shared" si="5"/>
        <v>4698</v>
      </c>
    </row>
    <row r="148" spans="1:6" ht="12.75">
      <c r="A148" t="s">
        <v>87</v>
      </c>
      <c r="B148" t="s">
        <v>88</v>
      </c>
      <c r="C148" t="s">
        <v>1</v>
      </c>
      <c r="D148" s="16">
        <v>467.42</v>
      </c>
      <c r="E148" s="16">
        <v>225</v>
      </c>
      <c r="F148" s="23">
        <f t="shared" si="5"/>
        <v>105169.5</v>
      </c>
    </row>
    <row r="149" spans="1:6" ht="12.75">
      <c r="A149" t="s">
        <v>73</v>
      </c>
      <c r="B149" t="s">
        <v>405</v>
      </c>
      <c r="C149" t="s">
        <v>34</v>
      </c>
      <c r="D149" s="16">
        <v>103</v>
      </c>
      <c r="E149" s="16">
        <v>35.94</v>
      </c>
      <c r="F149" s="23">
        <f t="shared" si="5"/>
        <v>3701.8199999999997</v>
      </c>
    </row>
    <row r="150" spans="1:6" ht="12.75">
      <c r="A150" t="s">
        <v>85</v>
      </c>
      <c r="B150" t="s">
        <v>86</v>
      </c>
      <c r="C150" t="s">
        <v>34</v>
      </c>
      <c r="D150" s="16">
        <v>1577.53</v>
      </c>
      <c r="E150" s="16">
        <v>32.95</v>
      </c>
      <c r="F150" s="23">
        <f t="shared" si="5"/>
        <v>51979.61350000001</v>
      </c>
    </row>
    <row r="151" spans="1:6" ht="12.75">
      <c r="A151" t="s">
        <v>74</v>
      </c>
      <c r="B151" t="s">
        <v>683</v>
      </c>
      <c r="C151" t="s">
        <v>24</v>
      </c>
      <c r="D151" s="16">
        <v>2.44</v>
      </c>
      <c r="E151" s="16">
        <v>1880</v>
      </c>
      <c r="F151" s="23">
        <f t="shared" si="5"/>
        <v>4587.2</v>
      </c>
    </row>
    <row r="152" spans="1:6" ht="12.75">
      <c r="A152" t="s">
        <v>75</v>
      </c>
      <c r="B152" t="s">
        <v>684</v>
      </c>
      <c r="C152" t="s">
        <v>24</v>
      </c>
      <c r="D152" s="16">
        <v>0.83</v>
      </c>
      <c r="E152" s="16">
        <v>2620</v>
      </c>
      <c r="F152" s="23">
        <f t="shared" si="5"/>
        <v>2174.6</v>
      </c>
    </row>
    <row r="153" spans="1:6" ht="12.75">
      <c r="A153" t="s">
        <v>78</v>
      </c>
      <c r="B153" t="s">
        <v>79</v>
      </c>
      <c r="C153" t="s">
        <v>1</v>
      </c>
      <c r="D153" s="16">
        <v>14.4</v>
      </c>
      <c r="E153" s="16">
        <v>341</v>
      </c>
      <c r="F153" s="23">
        <f t="shared" si="5"/>
        <v>4910.400000000001</v>
      </c>
    </row>
    <row r="154" spans="1:6" ht="12.75">
      <c r="A154" t="s">
        <v>837</v>
      </c>
      <c r="B154" s="24" t="s">
        <v>838</v>
      </c>
      <c r="C154" t="s">
        <v>1</v>
      </c>
      <c r="D154" s="16">
        <v>467.42</v>
      </c>
      <c r="E154" s="16">
        <v>851</v>
      </c>
      <c r="F154" s="23">
        <f t="shared" si="5"/>
        <v>397774.42000000004</v>
      </c>
    </row>
    <row r="155" spans="1:6" ht="12.75">
      <c r="A155" t="s">
        <v>80</v>
      </c>
      <c r="B155" t="s">
        <v>685</v>
      </c>
      <c r="C155" t="s">
        <v>42</v>
      </c>
      <c r="D155" s="16">
        <v>5.8</v>
      </c>
      <c r="E155" s="16">
        <v>2430</v>
      </c>
      <c r="F155" s="23">
        <f t="shared" si="5"/>
        <v>14094</v>
      </c>
    </row>
    <row r="156" spans="1:6" ht="12.75">
      <c r="A156" s="5" t="s">
        <v>14</v>
      </c>
      <c r="B156" s="5"/>
      <c r="C156" s="5"/>
      <c r="D156" s="9"/>
      <c r="E156" s="9"/>
      <c r="F156" s="32">
        <f>SUM(F134:F155)</f>
        <v>1146033.1953</v>
      </c>
    </row>
    <row r="157" spans="1:6" ht="12.75">
      <c r="A157" s="6" t="s">
        <v>15</v>
      </c>
      <c r="B157" s="6"/>
      <c r="C157" s="6" t="s">
        <v>16</v>
      </c>
      <c r="D157" s="7">
        <v>0.06</v>
      </c>
      <c r="E157" s="6"/>
      <c r="F157" s="33">
        <f>F156*D157</f>
        <v>68761.991718</v>
      </c>
    </row>
    <row r="158" spans="1:6" ht="12.75">
      <c r="A158" s="8" t="s">
        <v>6</v>
      </c>
      <c r="B158" s="5"/>
      <c r="C158" t="s">
        <v>1</v>
      </c>
      <c r="D158" s="5">
        <v>500</v>
      </c>
      <c r="E158" s="5"/>
      <c r="F158" s="32">
        <f>SUM(F156:F157)</f>
        <v>1214795.187018</v>
      </c>
    </row>
    <row r="159" spans="1:6" ht="12.75">
      <c r="A159" s="11" t="s">
        <v>17</v>
      </c>
      <c r="B159" s="12"/>
      <c r="C159" s="12" t="s">
        <v>1</v>
      </c>
      <c r="D159" s="12">
        <v>1</v>
      </c>
      <c r="E159" s="13">
        <f>F158/D158</f>
        <v>2429.590374036</v>
      </c>
      <c r="F159" s="11"/>
    </row>
  </sheetData>
  <sheetProtection/>
  <printOptions/>
  <pageMargins left="0.38" right="0.38" top="0.17" bottom="0.28" header="0" footer="0.28"/>
  <pageSetup horizontalDpi="600" verticalDpi="600" orientation="landscape" paperSize="9" scale="90" r:id="rId1"/>
  <rowBreaks count="3" manualBreakCount="3">
    <brk id="39" max="255" man="1"/>
    <brk id="86" max="255" man="1"/>
    <brk id="13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253"/>
  <sheetViews>
    <sheetView zoomScale="95" zoomScaleNormal="95" zoomScalePageLayoutView="0" workbookViewId="0" topLeftCell="A4">
      <selection activeCell="F250" sqref="F250"/>
    </sheetView>
  </sheetViews>
  <sheetFormatPr defaultColWidth="9.140625" defaultRowHeight="12.75"/>
  <cols>
    <col min="2" max="2" width="98.28125" style="0" customWidth="1"/>
    <col min="3" max="3" width="6.140625" style="0" customWidth="1"/>
    <col min="4" max="4" width="8.7109375" style="0" bestFit="1" customWidth="1"/>
    <col min="5" max="5" width="11.57421875" style="0" bestFit="1" customWidth="1"/>
    <col min="6" max="6" width="10.421875" style="21" bestFit="1" customWidth="1"/>
  </cols>
  <sheetData>
    <row r="1" spans="1:6" s="4" customFormat="1" ht="15.75">
      <c r="A1" s="4" t="s">
        <v>94</v>
      </c>
      <c r="B1" s="4" t="s">
        <v>89</v>
      </c>
      <c r="F1" s="26"/>
    </row>
    <row r="2" ht="12.75">
      <c r="A2" t="s">
        <v>11</v>
      </c>
    </row>
    <row r="4" spans="1:6" s="1" customFormat="1" ht="12.75">
      <c r="A4" s="1" t="s">
        <v>96</v>
      </c>
      <c r="B4" s="1" t="s">
        <v>97</v>
      </c>
      <c r="F4" s="27"/>
    </row>
    <row r="5" spans="1:6" s="1" customFormat="1" ht="12.75">
      <c r="A5" t="s">
        <v>95</v>
      </c>
      <c r="F5" s="27"/>
    </row>
    <row r="6" spans="1:6" s="2" customFormat="1" ht="12.75">
      <c r="A6" s="3" t="s">
        <v>2</v>
      </c>
      <c r="B6" s="3" t="s">
        <v>3</v>
      </c>
      <c r="C6" s="3" t="s">
        <v>4</v>
      </c>
      <c r="D6" s="3" t="s">
        <v>5</v>
      </c>
      <c r="E6" s="3" t="s">
        <v>12</v>
      </c>
      <c r="F6" s="28" t="s">
        <v>13</v>
      </c>
    </row>
    <row r="7" spans="1:6" ht="12.75">
      <c r="A7" t="s">
        <v>98</v>
      </c>
      <c r="B7" t="s">
        <v>99</v>
      </c>
      <c r="C7" t="s">
        <v>1</v>
      </c>
      <c r="D7" s="15">
        <v>263.16</v>
      </c>
      <c r="E7" s="15">
        <v>417</v>
      </c>
      <c r="F7" s="23">
        <f>D7*E7</f>
        <v>109737.72000000002</v>
      </c>
    </row>
    <row r="8" spans="1:6" s="21" customFormat="1" ht="12.75">
      <c r="A8" s="21" t="s">
        <v>100</v>
      </c>
      <c r="B8" s="21" t="s">
        <v>101</v>
      </c>
      <c r="C8" s="21" t="s">
        <v>24</v>
      </c>
      <c r="D8" s="22">
        <v>46.05</v>
      </c>
      <c r="E8" s="22">
        <v>1470</v>
      </c>
      <c r="F8" s="23">
        <f>D8*E8</f>
        <v>67693.5</v>
      </c>
    </row>
    <row r="9" spans="1:6" ht="12.75">
      <c r="A9" s="21" t="s">
        <v>102</v>
      </c>
      <c r="B9" s="21" t="s">
        <v>103</v>
      </c>
      <c r="C9" s="21" t="s">
        <v>42</v>
      </c>
      <c r="D9" s="22">
        <v>131.58</v>
      </c>
      <c r="E9" s="22">
        <v>21.62</v>
      </c>
      <c r="F9" s="23">
        <f aca="true" t="shared" si="0" ref="F9:F30">D9*E9</f>
        <v>2844.7596000000003</v>
      </c>
    </row>
    <row r="10" spans="1:6" ht="12.75">
      <c r="A10" s="21" t="s">
        <v>104</v>
      </c>
      <c r="B10" s="21" t="s">
        <v>105</v>
      </c>
      <c r="C10" s="21" t="s">
        <v>1</v>
      </c>
      <c r="D10" s="22">
        <v>52.63</v>
      </c>
      <c r="E10" s="22">
        <v>339</v>
      </c>
      <c r="F10" s="23">
        <f t="shared" si="0"/>
        <v>17841.57</v>
      </c>
    </row>
    <row r="11" spans="1:6" s="18" customFormat="1" ht="12.75">
      <c r="A11" s="18" t="s">
        <v>106</v>
      </c>
      <c r="B11" s="18" t="s">
        <v>107</v>
      </c>
      <c r="C11" s="18" t="s">
        <v>1</v>
      </c>
      <c r="D11" s="19">
        <v>314.12</v>
      </c>
      <c r="E11" s="19">
        <v>25.89</v>
      </c>
      <c r="F11" s="20">
        <f t="shared" si="0"/>
        <v>8132.5668000000005</v>
      </c>
    </row>
    <row r="12" spans="1:6" ht="12.75">
      <c r="A12" s="21" t="s">
        <v>108</v>
      </c>
      <c r="B12" s="21" t="s">
        <v>109</v>
      </c>
      <c r="C12" s="21" t="s">
        <v>1</v>
      </c>
      <c r="D12" s="22">
        <v>314.12</v>
      </c>
      <c r="E12" s="22">
        <v>306</v>
      </c>
      <c r="F12" s="23">
        <f t="shared" si="0"/>
        <v>96120.72</v>
      </c>
    </row>
    <row r="13" spans="1:6" ht="12.75">
      <c r="A13" s="21" t="s">
        <v>110</v>
      </c>
      <c r="B13" s="21" t="s">
        <v>111</v>
      </c>
      <c r="C13" s="21" t="s">
        <v>1</v>
      </c>
      <c r="D13" s="22">
        <v>314.21</v>
      </c>
      <c r="E13" s="22">
        <v>90.12</v>
      </c>
      <c r="F13" s="23">
        <f t="shared" si="0"/>
        <v>28316.605199999998</v>
      </c>
    </row>
    <row r="14" spans="1:6" ht="12.75">
      <c r="A14" s="21" t="s">
        <v>112</v>
      </c>
      <c r="B14" s="21" t="s">
        <v>113</v>
      </c>
      <c r="C14" s="21" t="s">
        <v>1</v>
      </c>
      <c r="D14" s="22">
        <v>314.12</v>
      </c>
      <c r="E14" s="22">
        <v>478</v>
      </c>
      <c r="F14" s="23">
        <f t="shared" si="0"/>
        <v>150149.36000000002</v>
      </c>
    </row>
    <row r="15" spans="1:6" ht="12.75">
      <c r="A15" s="21" t="s">
        <v>114</v>
      </c>
      <c r="B15" s="21" t="s">
        <v>115</v>
      </c>
      <c r="C15" s="21" t="s">
        <v>1</v>
      </c>
      <c r="D15" s="22">
        <v>314.21</v>
      </c>
      <c r="E15" s="22">
        <v>141</v>
      </c>
      <c r="F15" s="23">
        <f t="shared" si="0"/>
        <v>44303.61</v>
      </c>
    </row>
    <row r="16" spans="1:6" ht="12.75">
      <c r="A16" s="21" t="s">
        <v>116</v>
      </c>
      <c r="B16" s="21" t="s">
        <v>117</v>
      </c>
      <c r="C16" s="21" t="s">
        <v>61</v>
      </c>
      <c r="D16" s="22">
        <v>25</v>
      </c>
      <c r="E16" s="22">
        <v>4450</v>
      </c>
      <c r="F16" s="23">
        <f t="shared" si="0"/>
        <v>111250</v>
      </c>
    </row>
    <row r="17" spans="1:6" ht="12.75">
      <c r="A17" s="21" t="s">
        <v>839</v>
      </c>
      <c r="B17" s="18" t="s">
        <v>840</v>
      </c>
      <c r="C17" s="21" t="s">
        <v>61</v>
      </c>
      <c r="D17" s="22">
        <v>2</v>
      </c>
      <c r="E17" s="22">
        <v>12700</v>
      </c>
      <c r="F17" s="23">
        <f t="shared" si="0"/>
        <v>25400</v>
      </c>
    </row>
    <row r="18" spans="1:6" ht="12.75">
      <c r="A18" s="21" t="s">
        <v>118</v>
      </c>
      <c r="B18" s="21" t="s">
        <v>119</v>
      </c>
      <c r="C18" s="21" t="s">
        <v>42</v>
      </c>
      <c r="D18" s="22">
        <v>44</v>
      </c>
      <c r="E18" s="22">
        <v>318</v>
      </c>
      <c r="F18" s="23">
        <f t="shared" si="0"/>
        <v>13992</v>
      </c>
    </row>
    <row r="19" spans="1:6" ht="12.75">
      <c r="A19" s="21" t="s">
        <v>120</v>
      </c>
      <c r="B19" s="21" t="s">
        <v>121</v>
      </c>
      <c r="C19" s="21" t="s">
        <v>42</v>
      </c>
      <c r="D19" s="22">
        <v>154.4</v>
      </c>
      <c r="E19" s="22">
        <v>39.87</v>
      </c>
      <c r="F19" s="23">
        <f t="shared" si="0"/>
        <v>6155.928</v>
      </c>
    </row>
    <row r="20" spans="1:6" ht="12.75">
      <c r="A20" s="21" t="s">
        <v>122</v>
      </c>
      <c r="B20" s="21" t="s">
        <v>123</v>
      </c>
      <c r="C20" s="21" t="s">
        <v>42</v>
      </c>
      <c r="D20" s="22">
        <v>154.4</v>
      </c>
      <c r="E20" s="22">
        <v>21.37</v>
      </c>
      <c r="F20" s="23">
        <f t="shared" si="0"/>
        <v>3299.5280000000002</v>
      </c>
    </row>
    <row r="21" spans="1:6" ht="12.75">
      <c r="A21" s="21" t="s">
        <v>124</v>
      </c>
      <c r="B21" s="21" t="s">
        <v>125</v>
      </c>
      <c r="C21" s="21" t="s">
        <v>42</v>
      </c>
      <c r="D21" s="22">
        <v>154.4</v>
      </c>
      <c r="E21" s="22">
        <v>90.51</v>
      </c>
      <c r="F21" s="23">
        <f t="shared" si="0"/>
        <v>13974.744</v>
      </c>
    </row>
    <row r="22" spans="1:6" ht="12.75">
      <c r="A22" t="s">
        <v>126</v>
      </c>
      <c r="B22" t="s">
        <v>127</v>
      </c>
      <c r="C22" t="s">
        <v>1</v>
      </c>
      <c r="D22" s="15">
        <v>0.5</v>
      </c>
      <c r="E22" s="15">
        <v>3210</v>
      </c>
      <c r="F22" s="23">
        <f t="shared" si="0"/>
        <v>1605</v>
      </c>
    </row>
    <row r="23" spans="1:6" ht="12.75">
      <c r="A23" t="s">
        <v>128</v>
      </c>
      <c r="B23" t="s">
        <v>129</v>
      </c>
      <c r="C23" t="s">
        <v>42</v>
      </c>
      <c r="D23" s="15">
        <v>48</v>
      </c>
      <c r="E23" s="15">
        <v>164</v>
      </c>
      <c r="F23" s="23">
        <f t="shared" si="0"/>
        <v>7872</v>
      </c>
    </row>
    <row r="24" spans="1:6" ht="12.75">
      <c r="A24" t="s">
        <v>130</v>
      </c>
      <c r="B24" t="s">
        <v>131</v>
      </c>
      <c r="C24" t="s">
        <v>1</v>
      </c>
      <c r="D24" s="15">
        <v>314.12</v>
      </c>
      <c r="E24" s="15">
        <v>25.54</v>
      </c>
      <c r="F24" s="23">
        <f t="shared" si="0"/>
        <v>8022.6248</v>
      </c>
    </row>
    <row r="25" spans="1:6" ht="12.75">
      <c r="A25" t="s">
        <v>132</v>
      </c>
      <c r="B25" t="s">
        <v>133</v>
      </c>
      <c r="C25" t="s">
        <v>1</v>
      </c>
      <c r="D25" s="15">
        <v>314.12</v>
      </c>
      <c r="E25" s="15">
        <v>27.81</v>
      </c>
      <c r="F25" s="23">
        <f t="shared" si="0"/>
        <v>8735.6772</v>
      </c>
    </row>
    <row r="26" spans="1:6" ht="12.75">
      <c r="A26" t="s">
        <v>134</v>
      </c>
      <c r="B26" t="s">
        <v>135</v>
      </c>
      <c r="C26" t="s">
        <v>1</v>
      </c>
      <c r="D26" s="15">
        <v>314.12</v>
      </c>
      <c r="E26" s="15">
        <v>28.28</v>
      </c>
      <c r="F26" s="23">
        <f t="shared" si="0"/>
        <v>8883.313600000001</v>
      </c>
    </row>
    <row r="27" spans="1:6" ht="12.75">
      <c r="A27" t="s">
        <v>136</v>
      </c>
      <c r="B27" t="s">
        <v>137</v>
      </c>
      <c r="C27" t="s">
        <v>1</v>
      </c>
      <c r="D27" s="15">
        <v>108.6</v>
      </c>
      <c r="E27" s="15">
        <v>57.52</v>
      </c>
      <c r="F27" s="23">
        <f t="shared" si="0"/>
        <v>6246.672</v>
      </c>
    </row>
    <row r="28" spans="1:6" s="21" customFormat="1" ht="12.75">
      <c r="A28" s="21" t="s">
        <v>138</v>
      </c>
      <c r="B28" s="21" t="s">
        <v>139</v>
      </c>
      <c r="C28" s="21" t="s">
        <v>1</v>
      </c>
      <c r="D28" s="22">
        <v>108.6</v>
      </c>
      <c r="E28" s="22">
        <v>66.29</v>
      </c>
      <c r="F28" s="23">
        <f t="shared" si="0"/>
        <v>7199.094</v>
      </c>
    </row>
    <row r="29" spans="1:6" ht="12.75">
      <c r="A29" t="s">
        <v>140</v>
      </c>
      <c r="B29" t="s">
        <v>141</v>
      </c>
      <c r="C29" t="s">
        <v>1</v>
      </c>
      <c r="D29" s="15">
        <v>314.12</v>
      </c>
      <c r="E29" s="15">
        <v>8.12</v>
      </c>
      <c r="F29" s="23">
        <f t="shared" si="0"/>
        <v>2550.6544</v>
      </c>
    </row>
    <row r="30" spans="1:6" ht="12.75">
      <c r="A30" t="s">
        <v>142</v>
      </c>
      <c r="B30" t="s">
        <v>143</v>
      </c>
      <c r="C30" t="s">
        <v>1</v>
      </c>
      <c r="D30" s="15">
        <v>314.12</v>
      </c>
      <c r="E30" s="15">
        <v>40.41</v>
      </c>
      <c r="F30" s="23">
        <f t="shared" si="0"/>
        <v>12693.589199999999</v>
      </c>
    </row>
    <row r="31" spans="1:6" ht="12.75">
      <c r="A31" s="5" t="s">
        <v>14</v>
      </c>
      <c r="B31" s="5"/>
      <c r="C31" s="5"/>
      <c r="D31" s="9"/>
      <c r="E31" s="9"/>
      <c r="F31" s="32">
        <f>SUM(F7:F30)</f>
        <v>763021.2368000001</v>
      </c>
    </row>
    <row r="32" spans="1:6" ht="12.75">
      <c r="A32" s="6" t="s">
        <v>15</v>
      </c>
      <c r="B32" s="6"/>
      <c r="C32" s="6" t="s">
        <v>16</v>
      </c>
      <c r="D32" s="7">
        <v>0.06</v>
      </c>
      <c r="E32" s="6"/>
      <c r="F32" s="33">
        <f>F31*D32</f>
        <v>45781.274208</v>
      </c>
    </row>
    <row r="33" spans="1:6" ht="12.75">
      <c r="A33" s="8" t="s">
        <v>6</v>
      </c>
      <c r="B33" s="5"/>
      <c r="C33" t="s">
        <v>1</v>
      </c>
      <c r="D33" s="5">
        <v>500</v>
      </c>
      <c r="E33" s="5"/>
      <c r="F33" s="32">
        <f>SUM(F31:F32)</f>
        <v>808802.5110080001</v>
      </c>
    </row>
    <row r="34" spans="1:6" s="1" customFormat="1" ht="12.75">
      <c r="A34" s="11" t="s">
        <v>17</v>
      </c>
      <c r="B34" s="12"/>
      <c r="C34" s="12" t="s">
        <v>1</v>
      </c>
      <c r="D34" s="12">
        <v>1</v>
      </c>
      <c r="E34" s="13">
        <f>F33/D33</f>
        <v>1617.6050220160002</v>
      </c>
      <c r="F34" s="11"/>
    </row>
    <row r="35" ht="12.75">
      <c r="A35" s="14" t="s">
        <v>20</v>
      </c>
    </row>
    <row r="37" spans="1:6" ht="12.75">
      <c r="A37" s="1" t="s">
        <v>145</v>
      </c>
      <c r="B37" s="1" t="s">
        <v>146</v>
      </c>
      <c r="C37" s="1"/>
      <c r="D37" s="1"/>
      <c r="E37" s="1"/>
      <c r="F37" s="27"/>
    </row>
    <row r="38" spans="1:6" ht="12.75">
      <c r="A38" t="s">
        <v>147</v>
      </c>
      <c r="B38" s="1"/>
      <c r="C38" s="1"/>
      <c r="D38" s="1"/>
      <c r="E38" s="1"/>
      <c r="F38" s="27"/>
    </row>
    <row r="39" spans="1:6" ht="12.75">
      <c r="A39" s="3" t="s">
        <v>2</v>
      </c>
      <c r="B39" s="3" t="s">
        <v>3</v>
      </c>
      <c r="C39" s="3" t="s">
        <v>4</v>
      </c>
      <c r="D39" s="3" t="s">
        <v>5</v>
      </c>
      <c r="E39" s="3" t="s">
        <v>12</v>
      </c>
      <c r="F39" s="28" t="s">
        <v>13</v>
      </c>
    </row>
    <row r="40" spans="1:6" ht="12.75">
      <c r="A40" s="21" t="s">
        <v>98</v>
      </c>
      <c r="B40" s="21" t="s">
        <v>99</v>
      </c>
      <c r="C40" s="21" t="s">
        <v>1</v>
      </c>
      <c r="D40" s="22">
        <v>253.76</v>
      </c>
      <c r="E40" s="22">
        <v>419</v>
      </c>
      <c r="F40" s="23">
        <f>D40*E40</f>
        <v>106325.44</v>
      </c>
    </row>
    <row r="41" spans="1:6" ht="12.75">
      <c r="A41" s="21" t="s">
        <v>33</v>
      </c>
      <c r="B41" s="21" t="s">
        <v>148</v>
      </c>
      <c r="C41" s="21" t="s">
        <v>34</v>
      </c>
      <c r="D41" s="22">
        <v>2287.65</v>
      </c>
      <c r="E41" s="22">
        <v>25.71</v>
      </c>
      <c r="F41" s="23">
        <f>D41*E41</f>
        <v>58815.4815</v>
      </c>
    </row>
    <row r="42" spans="1:6" ht="12.75">
      <c r="A42" s="21" t="s">
        <v>100</v>
      </c>
      <c r="B42" s="21" t="s">
        <v>101</v>
      </c>
      <c r="C42" s="21" t="s">
        <v>24</v>
      </c>
      <c r="D42" s="22">
        <v>45.75</v>
      </c>
      <c r="E42" s="22">
        <v>1470</v>
      </c>
      <c r="F42" s="23">
        <f aca="true" t="shared" si="1" ref="F42:F55">D42*E42</f>
        <v>67252.5</v>
      </c>
    </row>
    <row r="43" spans="1:6" ht="12.75">
      <c r="A43" s="21" t="s">
        <v>102</v>
      </c>
      <c r="B43" s="21" t="s">
        <v>103</v>
      </c>
      <c r="C43" s="21" t="s">
        <v>42</v>
      </c>
      <c r="D43" s="22">
        <v>100</v>
      </c>
      <c r="E43" s="22">
        <v>22.12</v>
      </c>
      <c r="F43" s="23">
        <f t="shared" si="1"/>
        <v>2212</v>
      </c>
    </row>
    <row r="44" spans="1:6" ht="12.75">
      <c r="A44" s="18" t="s">
        <v>104</v>
      </c>
      <c r="B44" s="18" t="s">
        <v>105</v>
      </c>
      <c r="C44" s="18" t="s">
        <v>1</v>
      </c>
      <c r="D44" s="19">
        <v>40</v>
      </c>
      <c r="E44" s="19">
        <v>349</v>
      </c>
      <c r="F44" s="20">
        <f t="shared" si="1"/>
        <v>13960</v>
      </c>
    </row>
    <row r="45" spans="1:6" ht="12.75">
      <c r="A45" s="21" t="s">
        <v>841</v>
      </c>
      <c r="B45" s="18" t="s">
        <v>842</v>
      </c>
      <c r="C45" s="21" t="s">
        <v>1</v>
      </c>
      <c r="D45" s="22">
        <v>372.14</v>
      </c>
      <c r="E45" s="22">
        <v>193</v>
      </c>
      <c r="F45" s="23">
        <f t="shared" si="1"/>
        <v>71823.02</v>
      </c>
    </row>
    <row r="46" spans="1:6" ht="12.75">
      <c r="A46" s="21" t="s">
        <v>149</v>
      </c>
      <c r="B46" s="21" t="s">
        <v>150</v>
      </c>
      <c r="C46" s="21" t="s">
        <v>42</v>
      </c>
      <c r="D46" s="22">
        <v>15.36</v>
      </c>
      <c r="E46" s="22">
        <v>140</v>
      </c>
      <c r="F46" s="23">
        <f t="shared" si="1"/>
        <v>2150.4</v>
      </c>
    </row>
    <row r="47" spans="1:6" ht="12.75">
      <c r="A47" s="21" t="s">
        <v>151</v>
      </c>
      <c r="B47" s="21" t="s">
        <v>152</v>
      </c>
      <c r="C47" s="21" t="s">
        <v>42</v>
      </c>
      <c r="D47" s="22">
        <v>15.36</v>
      </c>
      <c r="E47" s="22">
        <v>152</v>
      </c>
      <c r="F47" s="23">
        <f t="shared" si="1"/>
        <v>2334.72</v>
      </c>
    </row>
    <row r="48" spans="1:6" ht="12.75">
      <c r="A48" s="21" t="s">
        <v>153</v>
      </c>
      <c r="B48" s="21" t="s">
        <v>154</v>
      </c>
      <c r="C48" s="21" t="s">
        <v>42</v>
      </c>
      <c r="D48" s="22">
        <v>18.61</v>
      </c>
      <c r="E48" s="22">
        <v>152</v>
      </c>
      <c r="F48" s="23">
        <f t="shared" si="1"/>
        <v>2828.72</v>
      </c>
    </row>
    <row r="49" spans="1:6" ht="12.75">
      <c r="A49" s="18" t="s">
        <v>158</v>
      </c>
      <c r="B49" s="18" t="s">
        <v>159</v>
      </c>
      <c r="C49" s="18" t="s">
        <v>61</v>
      </c>
      <c r="D49" s="19">
        <v>2</v>
      </c>
      <c r="E49" s="19">
        <v>23600</v>
      </c>
      <c r="F49" s="23">
        <f t="shared" si="1"/>
        <v>47200</v>
      </c>
    </row>
    <row r="50" spans="1:6" ht="12.75">
      <c r="A50" s="21" t="s">
        <v>116</v>
      </c>
      <c r="B50" s="18" t="s">
        <v>117</v>
      </c>
      <c r="C50" s="21" t="s">
        <v>61</v>
      </c>
      <c r="D50" s="22">
        <v>6</v>
      </c>
      <c r="E50" s="22">
        <v>4860</v>
      </c>
      <c r="F50" s="23">
        <f t="shared" si="1"/>
        <v>29160</v>
      </c>
    </row>
    <row r="51" spans="1:6" ht="12.75">
      <c r="A51" s="21" t="s">
        <v>120</v>
      </c>
      <c r="B51" s="18" t="s">
        <v>121</v>
      </c>
      <c r="C51" s="21" t="s">
        <v>42</v>
      </c>
      <c r="D51" s="22">
        <v>64.8</v>
      </c>
      <c r="E51" s="22">
        <v>43.29</v>
      </c>
      <c r="F51" s="23">
        <f t="shared" si="1"/>
        <v>2805.192</v>
      </c>
    </row>
    <row r="52" spans="1:6" ht="12.75">
      <c r="A52" s="21" t="s">
        <v>122</v>
      </c>
      <c r="B52" s="18" t="s">
        <v>123</v>
      </c>
      <c r="C52" s="21" t="s">
        <v>42</v>
      </c>
      <c r="D52" s="22">
        <v>64.8</v>
      </c>
      <c r="E52" s="22">
        <v>23.34</v>
      </c>
      <c r="F52" s="23">
        <f t="shared" si="1"/>
        <v>1512.432</v>
      </c>
    </row>
    <row r="53" spans="1:6" ht="12.75">
      <c r="A53" s="21" t="s">
        <v>124</v>
      </c>
      <c r="B53" s="21" t="s">
        <v>125</v>
      </c>
      <c r="C53" s="21" t="s">
        <v>42</v>
      </c>
      <c r="D53" s="22">
        <v>64.8</v>
      </c>
      <c r="E53" s="22">
        <v>99.53</v>
      </c>
      <c r="F53" s="23">
        <f t="shared" si="1"/>
        <v>6449.544</v>
      </c>
    </row>
    <row r="54" spans="1:6" ht="12.75">
      <c r="A54" s="21" t="s">
        <v>155</v>
      </c>
      <c r="B54" s="21" t="s">
        <v>156</v>
      </c>
      <c r="C54" s="21" t="s">
        <v>157</v>
      </c>
      <c r="D54" s="22">
        <v>3.92</v>
      </c>
      <c r="E54" s="22">
        <v>39100</v>
      </c>
      <c r="F54" s="23">
        <f t="shared" si="1"/>
        <v>153272</v>
      </c>
    </row>
    <row r="55" spans="1:6" ht="12.75">
      <c r="A55" s="21" t="s">
        <v>843</v>
      </c>
      <c r="B55" s="24" t="s">
        <v>844</v>
      </c>
      <c r="C55" s="21" t="s">
        <v>1</v>
      </c>
      <c r="D55" s="22">
        <v>215.48</v>
      </c>
      <c r="E55" s="22">
        <v>162</v>
      </c>
      <c r="F55" s="23">
        <f t="shared" si="1"/>
        <v>34907.759999999995</v>
      </c>
    </row>
    <row r="56" spans="1:6" ht="12.75">
      <c r="A56" s="5" t="s">
        <v>14</v>
      </c>
      <c r="B56" s="5"/>
      <c r="C56" s="5"/>
      <c r="D56" s="9"/>
      <c r="E56" s="9"/>
      <c r="F56" s="32">
        <f>SUM(F40:F55)</f>
        <v>603009.2094999999</v>
      </c>
    </row>
    <row r="57" spans="1:6" ht="12.75">
      <c r="A57" s="6" t="s">
        <v>15</v>
      </c>
      <c r="B57" s="6"/>
      <c r="C57" s="6" t="s">
        <v>16</v>
      </c>
      <c r="D57" s="7">
        <v>0.06</v>
      </c>
      <c r="E57" s="6"/>
      <c r="F57" s="33">
        <f>F56*D57</f>
        <v>36180.55256999999</v>
      </c>
    </row>
    <row r="58" spans="1:6" ht="12.75">
      <c r="A58" s="8" t="s">
        <v>6</v>
      </c>
      <c r="B58" s="5"/>
      <c r="C58" t="s">
        <v>1</v>
      </c>
      <c r="D58" s="5">
        <v>500</v>
      </c>
      <c r="E58" s="5"/>
      <c r="F58" s="32">
        <f>SUM(F56:F57)</f>
        <v>639189.7620699998</v>
      </c>
    </row>
    <row r="59" spans="1:6" ht="12.75">
      <c r="A59" s="11" t="s">
        <v>17</v>
      </c>
      <c r="B59" s="12"/>
      <c r="C59" s="12" t="s">
        <v>1</v>
      </c>
      <c r="D59" s="12">
        <v>1</v>
      </c>
      <c r="E59" s="13">
        <f>F58/D58</f>
        <v>1278.3795241399996</v>
      </c>
      <c r="F59" s="11"/>
    </row>
    <row r="61" spans="1:6" ht="12.75">
      <c r="A61" s="1" t="s">
        <v>160</v>
      </c>
      <c r="B61" s="1" t="s">
        <v>161</v>
      </c>
      <c r="C61" s="1"/>
      <c r="D61" s="1"/>
      <c r="E61" s="1"/>
      <c r="F61" s="27"/>
    </row>
    <row r="62" spans="1:6" ht="12.75">
      <c r="A62" t="s">
        <v>95</v>
      </c>
      <c r="B62" s="1"/>
      <c r="C62" s="1"/>
      <c r="D62" s="1"/>
      <c r="E62" s="1"/>
      <c r="F62" s="27"/>
    </row>
    <row r="63" spans="1:6" ht="12.75">
      <c r="A63" s="3" t="s">
        <v>2</v>
      </c>
      <c r="B63" s="3" t="s">
        <v>3</v>
      </c>
      <c r="C63" s="3" t="s">
        <v>4</v>
      </c>
      <c r="D63" s="3" t="s">
        <v>5</v>
      </c>
      <c r="E63" s="3" t="s">
        <v>12</v>
      </c>
      <c r="F63" s="28" t="s">
        <v>13</v>
      </c>
    </row>
    <row r="64" spans="1:6" ht="12.75">
      <c r="A64" s="18" t="s">
        <v>98</v>
      </c>
      <c r="B64" s="18" t="s">
        <v>99</v>
      </c>
      <c r="C64" s="18" t="s">
        <v>1</v>
      </c>
      <c r="D64" s="19">
        <v>263.16</v>
      </c>
      <c r="E64" s="19">
        <v>417</v>
      </c>
      <c r="F64" s="23">
        <f>D64*E64</f>
        <v>109737.72000000002</v>
      </c>
    </row>
    <row r="65" spans="1:6" ht="12.75">
      <c r="A65" s="18" t="s">
        <v>100</v>
      </c>
      <c r="B65" s="18" t="s">
        <v>101</v>
      </c>
      <c r="C65" s="18" t="s">
        <v>24</v>
      </c>
      <c r="D65" s="19">
        <v>46.05</v>
      </c>
      <c r="E65" s="19">
        <v>1470</v>
      </c>
      <c r="F65" s="23">
        <f>D65*E65</f>
        <v>67693.5</v>
      </c>
    </row>
    <row r="66" spans="1:6" ht="12.75">
      <c r="A66" s="18" t="s">
        <v>162</v>
      </c>
      <c r="B66" s="18" t="s">
        <v>163</v>
      </c>
      <c r="C66" s="18" t="s">
        <v>42</v>
      </c>
      <c r="D66" s="19">
        <v>131.58</v>
      </c>
      <c r="E66" s="19">
        <v>33.55</v>
      </c>
      <c r="F66" s="23">
        <f aca="true" t="shared" si="2" ref="F66:F82">D66*E66</f>
        <v>4414.509</v>
      </c>
    </row>
    <row r="67" spans="1:6" ht="12.75">
      <c r="A67" s="18" t="s">
        <v>164</v>
      </c>
      <c r="B67" s="18" t="s">
        <v>165</v>
      </c>
      <c r="C67" s="18" t="s">
        <v>1</v>
      </c>
      <c r="D67" s="19">
        <v>331.4</v>
      </c>
      <c r="E67" s="19">
        <v>956</v>
      </c>
      <c r="F67" s="23">
        <f t="shared" si="2"/>
        <v>316818.39999999997</v>
      </c>
    </row>
    <row r="68" spans="1:6" ht="12.75">
      <c r="A68" s="18" t="s">
        <v>845</v>
      </c>
      <c r="B68" s="18" t="s">
        <v>846</v>
      </c>
      <c r="C68" s="18" t="s">
        <v>42</v>
      </c>
      <c r="D68" s="19">
        <v>34.32</v>
      </c>
      <c r="E68" s="19">
        <v>558</v>
      </c>
      <c r="F68" s="20">
        <f t="shared" si="2"/>
        <v>19150.56</v>
      </c>
    </row>
    <row r="69" spans="1:6" ht="12.75">
      <c r="A69" s="18" t="s">
        <v>166</v>
      </c>
      <c r="B69" s="18" t="s">
        <v>167</v>
      </c>
      <c r="C69" s="18" t="s">
        <v>1</v>
      </c>
      <c r="D69" s="19">
        <v>331.5</v>
      </c>
      <c r="E69" s="19">
        <v>138</v>
      </c>
      <c r="F69" s="23">
        <f t="shared" si="2"/>
        <v>45747</v>
      </c>
    </row>
    <row r="70" spans="1:6" ht="12.75">
      <c r="A70" s="18" t="s">
        <v>104</v>
      </c>
      <c r="B70" s="18" t="s">
        <v>105</v>
      </c>
      <c r="C70" s="18" t="s">
        <v>1</v>
      </c>
      <c r="D70" s="19">
        <v>52.63</v>
      </c>
      <c r="E70" s="19">
        <v>339</v>
      </c>
      <c r="F70" s="23">
        <f t="shared" si="2"/>
        <v>17841.57</v>
      </c>
    </row>
    <row r="71" spans="1:6" ht="12.75">
      <c r="A71" s="18" t="s">
        <v>168</v>
      </c>
      <c r="B71" s="18" t="s">
        <v>169</v>
      </c>
      <c r="C71" s="18" t="s">
        <v>1</v>
      </c>
      <c r="D71" s="19">
        <v>331.4</v>
      </c>
      <c r="E71" s="19">
        <v>179</v>
      </c>
      <c r="F71" s="23">
        <f t="shared" si="2"/>
        <v>59320.6</v>
      </c>
    </row>
    <row r="72" spans="1:6" ht="12.75">
      <c r="A72" s="18" t="s">
        <v>151</v>
      </c>
      <c r="B72" s="18" t="s">
        <v>152</v>
      </c>
      <c r="C72" s="18" t="s">
        <v>42</v>
      </c>
      <c r="D72" s="19">
        <v>15.36</v>
      </c>
      <c r="E72" s="19">
        <v>152</v>
      </c>
      <c r="F72" s="23">
        <f t="shared" si="2"/>
        <v>2334.72</v>
      </c>
    </row>
    <row r="73" spans="1:6" ht="12.75">
      <c r="A73" s="18" t="s">
        <v>116</v>
      </c>
      <c r="B73" s="18" t="s">
        <v>117</v>
      </c>
      <c r="C73" s="18" t="s">
        <v>61</v>
      </c>
      <c r="D73" s="19">
        <v>11</v>
      </c>
      <c r="E73" s="19">
        <v>4680</v>
      </c>
      <c r="F73" s="23">
        <f t="shared" si="2"/>
        <v>51480</v>
      </c>
    </row>
    <row r="74" spans="1:6" ht="12.75">
      <c r="A74" s="18" t="s">
        <v>839</v>
      </c>
      <c r="B74" s="18" t="s">
        <v>840</v>
      </c>
      <c r="C74" s="18" t="s">
        <v>61</v>
      </c>
      <c r="D74" s="19">
        <v>2</v>
      </c>
      <c r="E74" s="19">
        <v>12700</v>
      </c>
      <c r="F74" s="23">
        <f t="shared" si="2"/>
        <v>25400</v>
      </c>
    </row>
    <row r="75" spans="1:6" ht="12.75">
      <c r="A75" s="18" t="s">
        <v>120</v>
      </c>
      <c r="B75" s="18" t="s">
        <v>121</v>
      </c>
      <c r="C75" s="18" t="s">
        <v>42</v>
      </c>
      <c r="D75" s="19">
        <v>104</v>
      </c>
      <c r="E75" s="19">
        <v>41.36</v>
      </c>
      <c r="F75" s="23">
        <f t="shared" si="2"/>
        <v>4301.44</v>
      </c>
    </row>
    <row r="76" spans="1:6" ht="12.75">
      <c r="A76" s="18" t="s">
        <v>122</v>
      </c>
      <c r="B76" s="18" t="s">
        <v>123</v>
      </c>
      <c r="C76" s="18" t="s">
        <v>42</v>
      </c>
      <c r="D76" s="19">
        <v>104</v>
      </c>
      <c r="E76" s="19">
        <v>22.22</v>
      </c>
      <c r="F76" s="23">
        <f t="shared" si="2"/>
        <v>2310.88</v>
      </c>
    </row>
    <row r="77" spans="1:6" ht="12.75">
      <c r="A77" s="18" t="s">
        <v>124</v>
      </c>
      <c r="B77" s="18" t="s">
        <v>125</v>
      </c>
      <c r="C77" s="18" t="s">
        <v>42</v>
      </c>
      <c r="D77" s="19">
        <v>104</v>
      </c>
      <c r="E77" s="19">
        <v>94.28</v>
      </c>
      <c r="F77" s="23">
        <f t="shared" si="2"/>
        <v>9805.12</v>
      </c>
    </row>
    <row r="78" spans="1:6" ht="12.75">
      <c r="A78" s="18" t="s">
        <v>126</v>
      </c>
      <c r="B78" s="18" t="s">
        <v>127</v>
      </c>
      <c r="C78" s="18" t="s">
        <v>1</v>
      </c>
      <c r="D78" s="19">
        <v>0.5</v>
      </c>
      <c r="E78" s="19">
        <v>3210</v>
      </c>
      <c r="F78" s="23">
        <f t="shared" si="2"/>
        <v>1605</v>
      </c>
    </row>
    <row r="79" spans="1:6" ht="12.75">
      <c r="A79" s="18" t="s">
        <v>136</v>
      </c>
      <c r="B79" s="18" t="s">
        <v>137</v>
      </c>
      <c r="C79" s="18" t="s">
        <v>1</v>
      </c>
      <c r="D79" s="19">
        <v>37.2</v>
      </c>
      <c r="E79" s="19">
        <v>63.5</v>
      </c>
      <c r="F79" s="23">
        <f t="shared" si="2"/>
        <v>2362.2000000000003</v>
      </c>
    </row>
    <row r="80" spans="1:6" ht="12.75">
      <c r="A80" s="18" t="s">
        <v>138</v>
      </c>
      <c r="B80" s="18" t="s">
        <v>139</v>
      </c>
      <c r="C80" s="18" t="s">
        <v>1</v>
      </c>
      <c r="D80" s="19">
        <v>74.4</v>
      </c>
      <c r="E80" s="19">
        <v>68.51</v>
      </c>
      <c r="F80" s="23">
        <f t="shared" si="2"/>
        <v>5097.144000000001</v>
      </c>
    </row>
    <row r="81" spans="1:6" ht="12.75">
      <c r="A81" s="21" t="s">
        <v>170</v>
      </c>
      <c r="B81" s="21" t="s">
        <v>171</v>
      </c>
      <c r="C81" s="21" t="s">
        <v>1</v>
      </c>
      <c r="D81" s="22">
        <v>331.4</v>
      </c>
      <c r="E81" s="22">
        <v>13.55</v>
      </c>
      <c r="F81" s="23">
        <f t="shared" si="2"/>
        <v>4490.47</v>
      </c>
    </row>
    <row r="82" spans="1:6" ht="12.75">
      <c r="A82" s="21" t="s">
        <v>172</v>
      </c>
      <c r="B82" s="21" t="s">
        <v>173</v>
      </c>
      <c r="C82" s="21" t="s">
        <v>1</v>
      </c>
      <c r="D82" s="22">
        <v>662.8</v>
      </c>
      <c r="E82" s="22">
        <v>18.12</v>
      </c>
      <c r="F82" s="23">
        <f t="shared" si="2"/>
        <v>12009.936</v>
      </c>
    </row>
    <row r="83" spans="1:6" ht="12.75">
      <c r="A83" s="5" t="s">
        <v>14</v>
      </c>
      <c r="B83" s="5"/>
      <c r="C83" s="5"/>
      <c r="D83" s="9"/>
      <c r="E83" s="9"/>
      <c r="F83" s="32">
        <f>SUM(F64:F82)</f>
        <v>761920.7689999997</v>
      </c>
    </row>
    <row r="84" spans="1:6" ht="12.75">
      <c r="A84" s="6" t="s">
        <v>15</v>
      </c>
      <c r="B84" s="6"/>
      <c r="C84" s="6" t="s">
        <v>16</v>
      </c>
      <c r="D84" s="7">
        <v>0.06</v>
      </c>
      <c r="E84" s="6"/>
      <c r="F84" s="33">
        <f>F83*D84</f>
        <v>45715.24613999998</v>
      </c>
    </row>
    <row r="85" spans="1:6" ht="12.75">
      <c r="A85" s="8" t="s">
        <v>6</v>
      </c>
      <c r="B85" s="5"/>
      <c r="C85" t="s">
        <v>1</v>
      </c>
      <c r="D85" s="5">
        <v>500</v>
      </c>
      <c r="E85" s="5"/>
      <c r="F85" s="32">
        <f>SUM(F83:F84)</f>
        <v>807636.0151399997</v>
      </c>
    </row>
    <row r="86" spans="1:6" ht="12.75">
      <c r="A86" s="11" t="s">
        <v>17</v>
      </c>
      <c r="B86" s="12"/>
      <c r="C86" s="12" t="s">
        <v>1</v>
      </c>
      <c r="D86" s="12">
        <v>1</v>
      </c>
      <c r="E86" s="13">
        <f>F85/D85</f>
        <v>1615.2720302799994</v>
      </c>
      <c r="F86" s="11"/>
    </row>
    <row r="88" spans="1:6" ht="12.75">
      <c r="A88" s="1" t="s">
        <v>174</v>
      </c>
      <c r="B88" s="1" t="s">
        <v>175</v>
      </c>
      <c r="C88" s="1"/>
      <c r="D88" s="1"/>
      <c r="E88" s="1"/>
      <c r="F88" s="27"/>
    </row>
    <row r="89" spans="1:6" ht="12.75">
      <c r="A89" t="s">
        <v>95</v>
      </c>
      <c r="B89" s="1"/>
      <c r="C89" s="1"/>
      <c r="D89" s="1"/>
      <c r="E89" s="1"/>
      <c r="F89" s="27"/>
    </row>
    <row r="90" spans="1:6" ht="12.75">
      <c r="A90" s="3" t="s">
        <v>2</v>
      </c>
      <c r="B90" s="3" t="s">
        <v>3</v>
      </c>
      <c r="C90" s="3" t="s">
        <v>4</v>
      </c>
      <c r="D90" s="3" t="s">
        <v>5</v>
      </c>
      <c r="E90" s="3" t="s">
        <v>12</v>
      </c>
      <c r="F90" s="28" t="s">
        <v>13</v>
      </c>
    </row>
    <row r="91" spans="1:6" ht="12.75">
      <c r="A91" s="21" t="s">
        <v>98</v>
      </c>
      <c r="B91" s="21" t="s">
        <v>99</v>
      </c>
      <c r="C91" s="21" t="s">
        <v>1</v>
      </c>
      <c r="D91" s="22">
        <v>263.16</v>
      </c>
      <c r="E91" s="22">
        <v>417</v>
      </c>
      <c r="F91" s="23">
        <f>D91*E91</f>
        <v>109737.72000000002</v>
      </c>
    </row>
    <row r="92" spans="1:6" ht="12.75">
      <c r="A92" s="21" t="s">
        <v>100</v>
      </c>
      <c r="B92" s="21" t="s">
        <v>101</v>
      </c>
      <c r="C92" s="21" t="s">
        <v>24</v>
      </c>
      <c r="D92" s="22">
        <v>46.05</v>
      </c>
      <c r="E92" s="22">
        <v>1470</v>
      </c>
      <c r="F92" s="23">
        <f>D92*E92</f>
        <v>67693.5</v>
      </c>
    </row>
    <row r="93" spans="1:6" s="21" customFormat="1" ht="12.75">
      <c r="A93" s="21" t="s">
        <v>176</v>
      </c>
      <c r="B93" s="21" t="s">
        <v>177</v>
      </c>
      <c r="C93" s="21" t="s">
        <v>1</v>
      </c>
      <c r="D93" s="22">
        <v>307.82</v>
      </c>
      <c r="E93" s="22">
        <v>120</v>
      </c>
      <c r="F93" s="23">
        <f aca="true" t="shared" si="3" ref="F93:F112">D93*E93</f>
        <v>36938.4</v>
      </c>
    </row>
    <row r="94" spans="1:6" ht="12.75">
      <c r="A94" s="21" t="s">
        <v>178</v>
      </c>
      <c r="B94" s="21" t="s">
        <v>179</v>
      </c>
      <c r="C94" s="21" t="s">
        <v>42</v>
      </c>
      <c r="D94" s="22">
        <v>131.56</v>
      </c>
      <c r="E94" s="22">
        <v>100</v>
      </c>
      <c r="F94" s="23">
        <f t="shared" si="3"/>
        <v>13156</v>
      </c>
    </row>
    <row r="95" spans="1:6" ht="12.75">
      <c r="A95" s="21" t="s">
        <v>180</v>
      </c>
      <c r="B95" s="21" t="s">
        <v>181</v>
      </c>
      <c r="C95" s="21" t="s">
        <v>1</v>
      </c>
      <c r="D95" s="22">
        <v>307.82</v>
      </c>
      <c r="E95" s="22">
        <v>1400</v>
      </c>
      <c r="F95" s="23">
        <f t="shared" si="3"/>
        <v>430948</v>
      </c>
    </row>
    <row r="96" spans="1:6" ht="12.75">
      <c r="A96" s="21" t="s">
        <v>182</v>
      </c>
      <c r="B96" s="21" t="s">
        <v>183</v>
      </c>
      <c r="C96" s="21" t="s">
        <v>1</v>
      </c>
      <c r="D96" s="22">
        <v>307.82</v>
      </c>
      <c r="E96" s="22">
        <v>7.46</v>
      </c>
      <c r="F96" s="23">
        <f t="shared" si="3"/>
        <v>2296.3372</v>
      </c>
    </row>
    <row r="97" spans="1:6" ht="12.75">
      <c r="A97" s="21" t="s">
        <v>184</v>
      </c>
      <c r="B97" s="21" t="s">
        <v>185</v>
      </c>
      <c r="C97" s="21" t="s">
        <v>42</v>
      </c>
      <c r="D97" s="22">
        <v>51.6</v>
      </c>
      <c r="E97" s="22">
        <v>225</v>
      </c>
      <c r="F97" s="23">
        <f t="shared" si="3"/>
        <v>11610</v>
      </c>
    </row>
    <row r="98" spans="1:6" ht="12.75">
      <c r="A98" s="18" t="s">
        <v>186</v>
      </c>
      <c r="B98" s="18" t="s">
        <v>187</v>
      </c>
      <c r="C98" s="18" t="s">
        <v>42</v>
      </c>
      <c r="D98" s="19">
        <v>20</v>
      </c>
      <c r="E98" s="19">
        <v>135</v>
      </c>
      <c r="F98" s="23">
        <f t="shared" si="3"/>
        <v>2700</v>
      </c>
    </row>
    <row r="99" spans="1:6" ht="12.75">
      <c r="A99" s="21" t="s">
        <v>188</v>
      </c>
      <c r="B99" s="21" t="s">
        <v>189</v>
      </c>
      <c r="C99" s="21" t="s">
        <v>1</v>
      </c>
      <c r="D99" s="22">
        <v>307.82</v>
      </c>
      <c r="E99" s="22">
        <v>209</v>
      </c>
      <c r="F99" s="23">
        <f t="shared" si="3"/>
        <v>64334.38</v>
      </c>
    </row>
    <row r="100" spans="1:6" ht="12.75">
      <c r="A100" s="21" t="s">
        <v>104</v>
      </c>
      <c r="B100" s="21" t="s">
        <v>105</v>
      </c>
      <c r="C100" s="21" t="s">
        <v>1</v>
      </c>
      <c r="D100" s="22">
        <v>52.63</v>
      </c>
      <c r="E100" s="22">
        <v>339</v>
      </c>
      <c r="F100" s="23">
        <f t="shared" si="3"/>
        <v>17841.57</v>
      </c>
    </row>
    <row r="101" spans="1:6" ht="12.75">
      <c r="A101" s="21" t="s">
        <v>190</v>
      </c>
      <c r="B101" s="21" t="s">
        <v>191</v>
      </c>
      <c r="C101" s="21" t="s">
        <v>42</v>
      </c>
      <c r="D101" s="22">
        <v>48</v>
      </c>
      <c r="E101" s="22">
        <v>439</v>
      </c>
      <c r="F101" s="23">
        <f t="shared" si="3"/>
        <v>21072</v>
      </c>
    </row>
    <row r="102" spans="1:6" ht="12.75">
      <c r="A102" s="21" t="s">
        <v>192</v>
      </c>
      <c r="B102" s="21" t="s">
        <v>193</v>
      </c>
      <c r="C102" s="21" t="s">
        <v>1</v>
      </c>
      <c r="D102" s="22">
        <v>307.82</v>
      </c>
      <c r="E102" s="22">
        <v>169</v>
      </c>
      <c r="F102" s="23">
        <f t="shared" si="3"/>
        <v>52021.58</v>
      </c>
    </row>
    <row r="103" spans="1:6" ht="12.75">
      <c r="A103" s="21" t="s">
        <v>116</v>
      </c>
      <c r="B103" s="21" t="s">
        <v>117</v>
      </c>
      <c r="C103" s="21" t="s">
        <v>61</v>
      </c>
      <c r="D103" s="22">
        <v>25</v>
      </c>
      <c r="E103" s="22">
        <v>4450</v>
      </c>
      <c r="F103" s="23">
        <f t="shared" si="3"/>
        <v>111250</v>
      </c>
    </row>
    <row r="104" spans="1:6" ht="12.75">
      <c r="A104" s="18" t="s">
        <v>839</v>
      </c>
      <c r="B104" s="18" t="s">
        <v>840</v>
      </c>
      <c r="C104" s="18" t="s">
        <v>61</v>
      </c>
      <c r="D104" s="19">
        <v>2</v>
      </c>
      <c r="E104" s="19">
        <v>12700</v>
      </c>
      <c r="F104" s="23">
        <f t="shared" si="3"/>
        <v>25400</v>
      </c>
    </row>
    <row r="105" spans="1:6" ht="12.75">
      <c r="A105" s="21" t="s">
        <v>118</v>
      </c>
      <c r="B105" s="21" t="s">
        <v>119</v>
      </c>
      <c r="C105" s="21" t="s">
        <v>42</v>
      </c>
      <c r="D105" s="22">
        <v>26.16</v>
      </c>
      <c r="E105" s="22">
        <v>332</v>
      </c>
      <c r="F105" s="23">
        <f t="shared" si="3"/>
        <v>8685.12</v>
      </c>
    </row>
    <row r="106" spans="1:6" ht="12.75">
      <c r="A106" s="21" t="s">
        <v>120</v>
      </c>
      <c r="B106" s="21" t="s">
        <v>121</v>
      </c>
      <c r="C106" s="21" t="s">
        <v>42</v>
      </c>
      <c r="D106" s="22">
        <v>168.8</v>
      </c>
      <c r="E106" s="22">
        <v>39.55</v>
      </c>
      <c r="F106" s="23">
        <f t="shared" si="3"/>
        <v>6676.04</v>
      </c>
    </row>
    <row r="107" spans="1:6" ht="12.75">
      <c r="A107" s="21" t="s">
        <v>122</v>
      </c>
      <c r="B107" s="21" t="s">
        <v>123</v>
      </c>
      <c r="C107" s="21" t="s">
        <v>42</v>
      </c>
      <c r="D107" s="22">
        <v>168.8</v>
      </c>
      <c r="E107" s="22">
        <v>21.19</v>
      </c>
      <c r="F107" s="23">
        <f t="shared" si="3"/>
        <v>3576.8720000000003</v>
      </c>
    </row>
    <row r="108" spans="1:6" ht="12.75">
      <c r="A108" s="21" t="s">
        <v>124</v>
      </c>
      <c r="B108" s="21" t="s">
        <v>125</v>
      </c>
      <c r="C108" s="21" t="s">
        <v>42</v>
      </c>
      <c r="D108" s="22">
        <v>168.8</v>
      </c>
      <c r="E108" s="22">
        <v>89.73</v>
      </c>
      <c r="F108" s="23">
        <f t="shared" si="3"/>
        <v>15146.424</v>
      </c>
    </row>
    <row r="109" spans="1:6" ht="12.75">
      <c r="A109" s="21" t="s">
        <v>194</v>
      </c>
      <c r="B109" s="21" t="s">
        <v>195</v>
      </c>
      <c r="C109" s="21" t="s">
        <v>1</v>
      </c>
      <c r="D109" s="22">
        <v>0.51</v>
      </c>
      <c r="E109" s="22">
        <v>1100</v>
      </c>
      <c r="F109" s="23">
        <f t="shared" si="3"/>
        <v>561</v>
      </c>
    </row>
    <row r="110" spans="1:6" s="21" customFormat="1" ht="12.75">
      <c r="A110" s="21" t="s">
        <v>196</v>
      </c>
      <c r="B110" s="21" t="s">
        <v>197</v>
      </c>
      <c r="C110" s="21" t="s">
        <v>1</v>
      </c>
      <c r="D110" s="22">
        <v>96</v>
      </c>
      <c r="E110" s="22">
        <v>56.25</v>
      </c>
      <c r="F110" s="23">
        <f t="shared" si="3"/>
        <v>5400</v>
      </c>
    </row>
    <row r="111" spans="1:6" ht="12.75">
      <c r="A111" s="21" t="s">
        <v>140</v>
      </c>
      <c r="B111" s="21" t="s">
        <v>141</v>
      </c>
      <c r="C111" s="21" t="s">
        <v>1</v>
      </c>
      <c r="D111" s="22">
        <v>307.82</v>
      </c>
      <c r="E111" s="22">
        <v>8.14</v>
      </c>
      <c r="F111" s="23">
        <f t="shared" si="3"/>
        <v>2505.6548000000003</v>
      </c>
    </row>
    <row r="112" spans="1:6" ht="12.75">
      <c r="A112" s="21" t="s">
        <v>142</v>
      </c>
      <c r="B112" s="21" t="s">
        <v>143</v>
      </c>
      <c r="C112" s="21" t="s">
        <v>1</v>
      </c>
      <c r="D112" s="22">
        <v>307.82</v>
      </c>
      <c r="E112" s="22">
        <v>40.48</v>
      </c>
      <c r="F112" s="23">
        <f t="shared" si="3"/>
        <v>12460.5536</v>
      </c>
    </row>
    <row r="113" spans="1:6" ht="12.75">
      <c r="A113" s="5" t="s">
        <v>14</v>
      </c>
      <c r="B113" s="5"/>
      <c r="C113" s="5"/>
      <c r="D113" s="9"/>
      <c r="E113" s="9"/>
      <c r="F113" s="32">
        <f>SUM(F91:F112)</f>
        <v>1022011.1515999999</v>
      </c>
    </row>
    <row r="114" spans="1:6" ht="12.75">
      <c r="A114" s="6" t="s">
        <v>15</v>
      </c>
      <c r="B114" s="6"/>
      <c r="C114" s="6" t="s">
        <v>16</v>
      </c>
      <c r="D114" s="7">
        <v>0.06</v>
      </c>
      <c r="E114" s="6"/>
      <c r="F114" s="33">
        <f>F113*D114</f>
        <v>61320.66909599999</v>
      </c>
    </row>
    <row r="115" spans="1:6" ht="12.75">
      <c r="A115" s="8" t="s">
        <v>6</v>
      </c>
      <c r="B115" s="5"/>
      <c r="C115" t="s">
        <v>1</v>
      </c>
      <c r="D115" s="5">
        <v>500</v>
      </c>
      <c r="E115" s="5"/>
      <c r="F115" s="32">
        <f>SUM(F113:F114)</f>
        <v>1083331.8206959998</v>
      </c>
    </row>
    <row r="116" spans="1:6" ht="12.75">
      <c r="A116" s="11" t="s">
        <v>17</v>
      </c>
      <c r="B116" s="12"/>
      <c r="C116" s="12" t="s">
        <v>1</v>
      </c>
      <c r="D116" s="12">
        <v>1</v>
      </c>
      <c r="E116" s="13">
        <f>F115/D115</f>
        <v>2166.6636413919996</v>
      </c>
      <c r="F116" s="11"/>
    </row>
    <row r="118" spans="1:6" ht="12.75">
      <c r="A118" s="1" t="s">
        <v>198</v>
      </c>
      <c r="B118" s="1" t="s">
        <v>199</v>
      </c>
      <c r="C118" s="1"/>
      <c r="D118" s="1"/>
      <c r="E118" s="1"/>
      <c r="F118" s="27"/>
    </row>
    <row r="119" spans="1:6" ht="12.75">
      <c r="A119" t="s">
        <v>200</v>
      </c>
      <c r="B119" s="1"/>
      <c r="C119" s="1"/>
      <c r="D119" s="1"/>
      <c r="E119" s="1"/>
      <c r="F119" s="27"/>
    </row>
    <row r="120" spans="1:6" ht="12.75">
      <c r="A120" s="3" t="s">
        <v>2</v>
      </c>
      <c r="B120" s="3" t="s">
        <v>3</v>
      </c>
      <c r="C120" s="3" t="s">
        <v>4</v>
      </c>
      <c r="D120" s="3" t="s">
        <v>5</v>
      </c>
      <c r="E120" s="3" t="s">
        <v>12</v>
      </c>
      <c r="F120" s="28" t="s">
        <v>13</v>
      </c>
    </row>
    <row r="121" spans="1:6" ht="12.75">
      <c r="A121" s="18" t="s">
        <v>98</v>
      </c>
      <c r="B121" s="18" t="s">
        <v>99</v>
      </c>
      <c r="C121" s="18" t="s">
        <v>1</v>
      </c>
      <c r="D121" s="19">
        <v>142.86</v>
      </c>
      <c r="E121" s="19">
        <v>446</v>
      </c>
      <c r="F121" s="20">
        <f>D121*E121</f>
        <v>63715.560000000005</v>
      </c>
    </row>
    <row r="122" spans="1:6" ht="12.75">
      <c r="A122" s="18" t="s">
        <v>33</v>
      </c>
      <c r="B122" s="18" t="s">
        <v>148</v>
      </c>
      <c r="C122" s="18" t="s">
        <v>34</v>
      </c>
      <c r="D122" s="19">
        <v>1250</v>
      </c>
      <c r="E122" s="19">
        <v>27.14</v>
      </c>
      <c r="F122" s="20">
        <f>D122*E122</f>
        <v>33925</v>
      </c>
    </row>
    <row r="123" spans="1:6" ht="12.75">
      <c r="A123" s="18" t="s">
        <v>100</v>
      </c>
      <c r="B123" s="18" t="s">
        <v>101</v>
      </c>
      <c r="C123" s="18" t="s">
        <v>24</v>
      </c>
      <c r="D123" s="19">
        <v>25</v>
      </c>
      <c r="E123" s="19">
        <v>1530</v>
      </c>
      <c r="F123" s="20">
        <f aca="true" t="shared" si="4" ref="F123:F132">D123*E123</f>
        <v>38250</v>
      </c>
    </row>
    <row r="124" spans="1:6" ht="12.75">
      <c r="A124" s="18" t="s">
        <v>201</v>
      </c>
      <c r="B124" s="18" t="s">
        <v>202</v>
      </c>
      <c r="C124" s="18" t="s">
        <v>1</v>
      </c>
      <c r="D124" s="19">
        <v>404.07</v>
      </c>
      <c r="E124" s="19">
        <v>1500</v>
      </c>
      <c r="F124" s="20">
        <f t="shared" si="4"/>
        <v>606105</v>
      </c>
    </row>
    <row r="125" spans="1:6" ht="12.75">
      <c r="A125" s="18" t="s">
        <v>162</v>
      </c>
      <c r="B125" s="18" t="s">
        <v>163</v>
      </c>
      <c r="C125" s="18" t="s">
        <v>42</v>
      </c>
      <c r="D125" s="19">
        <v>71.43</v>
      </c>
      <c r="E125" s="19">
        <v>35.29</v>
      </c>
      <c r="F125" s="20">
        <f t="shared" si="4"/>
        <v>2520.7647</v>
      </c>
    </row>
    <row r="126" spans="1:6" ht="12.75">
      <c r="A126" s="18" t="s">
        <v>104</v>
      </c>
      <c r="B126" s="18" t="s">
        <v>105</v>
      </c>
      <c r="C126" s="18" t="s">
        <v>1</v>
      </c>
      <c r="D126" s="19">
        <v>28.57</v>
      </c>
      <c r="E126" s="19">
        <v>363</v>
      </c>
      <c r="F126" s="20">
        <f t="shared" si="4"/>
        <v>10370.91</v>
      </c>
    </row>
    <row r="127" spans="1:6" ht="12.75">
      <c r="A127" s="18" t="s">
        <v>205</v>
      </c>
      <c r="B127" s="18" t="s">
        <v>206</v>
      </c>
      <c r="C127" s="18" t="s">
        <v>61</v>
      </c>
      <c r="D127" s="19">
        <v>2</v>
      </c>
      <c r="E127" s="19">
        <v>25400</v>
      </c>
      <c r="F127" s="20">
        <f t="shared" si="4"/>
        <v>50800</v>
      </c>
    </row>
    <row r="128" spans="1:6" ht="12.75">
      <c r="A128" s="18" t="s">
        <v>122</v>
      </c>
      <c r="B128" s="18" t="s">
        <v>123</v>
      </c>
      <c r="C128" s="18" t="s">
        <v>42</v>
      </c>
      <c r="D128" s="19">
        <v>28</v>
      </c>
      <c r="E128" s="19">
        <v>25.6</v>
      </c>
      <c r="F128" s="20">
        <f t="shared" si="4"/>
        <v>716.8000000000001</v>
      </c>
    </row>
    <row r="129" spans="1:6" ht="12.75">
      <c r="A129" s="18" t="s">
        <v>124</v>
      </c>
      <c r="B129" s="18" t="s">
        <v>125</v>
      </c>
      <c r="C129" s="18" t="s">
        <v>42</v>
      </c>
      <c r="D129" s="19">
        <v>28</v>
      </c>
      <c r="E129" s="19">
        <v>111</v>
      </c>
      <c r="F129" s="20">
        <f t="shared" si="4"/>
        <v>3108</v>
      </c>
    </row>
    <row r="130" spans="1:6" ht="12.75">
      <c r="A130" s="18" t="s">
        <v>170</v>
      </c>
      <c r="B130" s="18" t="s">
        <v>171</v>
      </c>
      <c r="C130" s="18" t="s">
        <v>1</v>
      </c>
      <c r="D130" s="19">
        <v>404.07</v>
      </c>
      <c r="E130" s="19">
        <v>13.37</v>
      </c>
      <c r="F130" s="20">
        <f t="shared" si="4"/>
        <v>5402.4159</v>
      </c>
    </row>
    <row r="131" spans="1:6" ht="12.75">
      <c r="A131" s="18" t="s">
        <v>140</v>
      </c>
      <c r="B131" s="18" t="s">
        <v>141</v>
      </c>
      <c r="C131" s="18" t="s">
        <v>1</v>
      </c>
      <c r="D131" s="19">
        <v>404.07</v>
      </c>
      <c r="E131" s="19">
        <v>7.95</v>
      </c>
      <c r="F131" s="20">
        <f t="shared" si="4"/>
        <v>3212.3565</v>
      </c>
    </row>
    <row r="132" spans="1:6" ht="12.75">
      <c r="A132" s="18" t="s">
        <v>207</v>
      </c>
      <c r="B132" s="18" t="s">
        <v>208</v>
      </c>
      <c r="C132" s="18" t="s">
        <v>1</v>
      </c>
      <c r="D132" s="19">
        <v>808.14</v>
      </c>
      <c r="E132" s="19">
        <v>17.88</v>
      </c>
      <c r="F132" s="20">
        <f t="shared" si="4"/>
        <v>14449.543199999998</v>
      </c>
    </row>
    <row r="133" spans="1:6" ht="12.75">
      <c r="A133" s="5" t="s">
        <v>14</v>
      </c>
      <c r="B133" s="5"/>
      <c r="C133" s="5"/>
      <c r="D133" s="9"/>
      <c r="E133" s="9"/>
      <c r="F133" s="32">
        <f>SUM(F121:F132)</f>
        <v>832576.3503000002</v>
      </c>
    </row>
    <row r="134" spans="1:6" ht="12.75">
      <c r="A134" s="6" t="s">
        <v>15</v>
      </c>
      <c r="B134" s="6"/>
      <c r="C134" s="6" t="s">
        <v>16</v>
      </c>
      <c r="D134" s="7">
        <v>0.06</v>
      </c>
      <c r="E134" s="6"/>
      <c r="F134" s="33">
        <f>F133*D134</f>
        <v>49954.58101800001</v>
      </c>
    </row>
    <row r="135" spans="1:6" ht="12.75">
      <c r="A135" s="8" t="s">
        <v>6</v>
      </c>
      <c r="B135" s="5"/>
      <c r="C135" t="s">
        <v>1</v>
      </c>
      <c r="D135" s="5">
        <v>500</v>
      </c>
      <c r="E135" s="5"/>
      <c r="F135" s="32">
        <f>SUM(F133:F134)</f>
        <v>882530.9313180002</v>
      </c>
    </row>
    <row r="136" spans="1:6" ht="12.75">
      <c r="A136" s="11" t="s">
        <v>17</v>
      </c>
      <c r="B136" s="12"/>
      <c r="C136" s="12" t="s">
        <v>1</v>
      </c>
      <c r="D136" s="12">
        <v>1</v>
      </c>
      <c r="E136" s="13">
        <f>F135/D135</f>
        <v>1765.0618626360003</v>
      </c>
      <c r="F136" s="11"/>
    </row>
    <row r="138" spans="1:6" ht="12.75">
      <c r="A138" s="1" t="s">
        <v>209</v>
      </c>
      <c r="B138" s="1" t="s">
        <v>210</v>
      </c>
      <c r="C138" s="1"/>
      <c r="D138" s="1"/>
      <c r="E138" s="1"/>
      <c r="F138" s="27"/>
    </row>
    <row r="139" spans="1:6" ht="12.75">
      <c r="A139" t="s">
        <v>95</v>
      </c>
      <c r="B139" s="1"/>
      <c r="C139" s="1"/>
      <c r="D139" s="1"/>
      <c r="E139" s="1"/>
      <c r="F139" s="27"/>
    </row>
    <row r="140" spans="1:6" ht="12.75">
      <c r="A140" s="3" t="s">
        <v>2</v>
      </c>
      <c r="B140" s="3" t="s">
        <v>3</v>
      </c>
      <c r="C140" s="3" t="s">
        <v>4</v>
      </c>
      <c r="D140" s="3" t="s">
        <v>5</v>
      </c>
      <c r="E140" s="3" t="s">
        <v>12</v>
      </c>
      <c r="F140" s="28" t="s">
        <v>13</v>
      </c>
    </row>
    <row r="141" spans="1:6" ht="12.75">
      <c r="A141" s="18" t="s">
        <v>98</v>
      </c>
      <c r="B141" s="18" t="s">
        <v>99</v>
      </c>
      <c r="C141" s="18" t="s">
        <v>1</v>
      </c>
      <c r="D141" s="19">
        <v>263.16</v>
      </c>
      <c r="E141" s="19">
        <v>417</v>
      </c>
      <c r="F141" s="20">
        <f>D141*E141</f>
        <v>109737.72000000002</v>
      </c>
    </row>
    <row r="142" spans="1:6" ht="12.75">
      <c r="A142" s="18" t="s">
        <v>100</v>
      </c>
      <c r="B142" s="18" t="s">
        <v>101</v>
      </c>
      <c r="C142" s="18" t="s">
        <v>24</v>
      </c>
      <c r="D142" s="19">
        <v>46.05</v>
      </c>
      <c r="E142" s="19">
        <v>1470</v>
      </c>
      <c r="F142" s="20">
        <f>D142*E142</f>
        <v>67693.5</v>
      </c>
    </row>
    <row r="143" spans="1:6" ht="12.75">
      <c r="A143" s="18" t="s">
        <v>211</v>
      </c>
      <c r="B143" s="18" t="s">
        <v>212</v>
      </c>
      <c r="C143" s="18" t="s">
        <v>1</v>
      </c>
      <c r="D143" s="19">
        <v>333.32</v>
      </c>
      <c r="E143" s="19">
        <v>1970</v>
      </c>
      <c r="F143" s="20">
        <f aca="true" t="shared" si="5" ref="F143:F154">D143*E143</f>
        <v>656640.4</v>
      </c>
    </row>
    <row r="144" spans="1:6" ht="12.75">
      <c r="A144" s="18" t="s">
        <v>162</v>
      </c>
      <c r="B144" s="18" t="s">
        <v>163</v>
      </c>
      <c r="C144" s="18" t="s">
        <v>42</v>
      </c>
      <c r="D144" s="19">
        <v>131.58</v>
      </c>
      <c r="E144" s="19">
        <v>33.55</v>
      </c>
      <c r="F144" s="20">
        <f t="shared" si="5"/>
        <v>4414.509</v>
      </c>
    </row>
    <row r="145" spans="1:6" ht="12.75">
      <c r="A145" s="18" t="s">
        <v>104</v>
      </c>
      <c r="B145" s="18" t="s">
        <v>105</v>
      </c>
      <c r="C145" s="18" t="s">
        <v>1</v>
      </c>
      <c r="D145" s="19">
        <v>52.63</v>
      </c>
      <c r="E145" s="19">
        <v>339</v>
      </c>
      <c r="F145" s="20">
        <f t="shared" si="5"/>
        <v>17841.57</v>
      </c>
    </row>
    <row r="146" spans="1:6" ht="12.75">
      <c r="A146" s="18" t="s">
        <v>213</v>
      </c>
      <c r="B146" s="18" t="s">
        <v>214</v>
      </c>
      <c r="C146" s="18" t="s">
        <v>61</v>
      </c>
      <c r="D146" s="19">
        <v>20</v>
      </c>
      <c r="E146" s="19">
        <v>4916</v>
      </c>
      <c r="F146" s="20">
        <f t="shared" si="5"/>
        <v>98320</v>
      </c>
    </row>
    <row r="147" spans="1:6" ht="12.75">
      <c r="A147" s="18" t="s">
        <v>839</v>
      </c>
      <c r="B147" s="18" t="s">
        <v>840</v>
      </c>
      <c r="C147" s="18" t="s">
        <v>61</v>
      </c>
      <c r="D147" s="19">
        <v>2</v>
      </c>
      <c r="E147" s="19">
        <v>12700</v>
      </c>
      <c r="F147" s="20">
        <f t="shared" si="5"/>
        <v>25400</v>
      </c>
    </row>
    <row r="148" spans="1:6" ht="12.75">
      <c r="A148" s="18" t="s">
        <v>122</v>
      </c>
      <c r="B148" s="18" t="s">
        <v>123</v>
      </c>
      <c r="C148" s="18" t="s">
        <v>42</v>
      </c>
      <c r="D148" s="19">
        <v>110.4</v>
      </c>
      <c r="E148" s="19">
        <v>22.09</v>
      </c>
      <c r="F148" s="20">
        <f t="shared" si="5"/>
        <v>2438.7360000000003</v>
      </c>
    </row>
    <row r="149" spans="1:6" ht="12.75">
      <c r="A149" s="18" t="s">
        <v>124</v>
      </c>
      <c r="B149" s="18" t="s">
        <v>125</v>
      </c>
      <c r="C149" s="18" t="s">
        <v>42</v>
      </c>
      <c r="D149" s="19">
        <v>110.4</v>
      </c>
      <c r="E149" s="19">
        <v>93.68</v>
      </c>
      <c r="F149" s="20">
        <f t="shared" si="5"/>
        <v>10342.272</v>
      </c>
    </row>
    <row r="150" spans="1:6" ht="12.75">
      <c r="A150" s="18" t="s">
        <v>215</v>
      </c>
      <c r="B150" s="18" t="s">
        <v>216</v>
      </c>
      <c r="C150" s="18" t="s">
        <v>1</v>
      </c>
      <c r="D150" s="19">
        <v>0.5</v>
      </c>
      <c r="E150" s="19">
        <v>586</v>
      </c>
      <c r="F150" s="20">
        <f t="shared" si="5"/>
        <v>293</v>
      </c>
    </row>
    <row r="151" spans="1:6" ht="12.75">
      <c r="A151" s="18" t="s">
        <v>170</v>
      </c>
      <c r="B151" s="18" t="s">
        <v>171</v>
      </c>
      <c r="C151" s="18" t="s">
        <v>1</v>
      </c>
      <c r="D151" s="19">
        <v>333.32</v>
      </c>
      <c r="E151" s="19">
        <v>13.54</v>
      </c>
      <c r="F151" s="20">
        <f t="shared" si="5"/>
        <v>4513.1528</v>
      </c>
    </row>
    <row r="152" spans="1:6" ht="12.75">
      <c r="A152" s="18" t="s">
        <v>140</v>
      </c>
      <c r="B152" s="18" t="s">
        <v>141</v>
      </c>
      <c r="C152" s="18" t="s">
        <v>1</v>
      </c>
      <c r="D152" s="19">
        <v>333.32</v>
      </c>
      <c r="E152" s="19">
        <v>8.08</v>
      </c>
      <c r="F152" s="20">
        <f t="shared" si="5"/>
        <v>2693.2255999999998</v>
      </c>
    </row>
    <row r="153" spans="1:6" ht="12.75">
      <c r="A153" s="18" t="s">
        <v>217</v>
      </c>
      <c r="B153" s="18" t="s">
        <v>218</v>
      </c>
      <c r="C153" s="18" t="s">
        <v>1</v>
      </c>
      <c r="D153" s="19">
        <v>666.64</v>
      </c>
      <c r="E153" s="19">
        <v>14.58</v>
      </c>
      <c r="F153" s="20">
        <f t="shared" si="5"/>
        <v>9719.6112</v>
      </c>
    </row>
    <row r="154" spans="1:6" ht="12.75">
      <c r="A154" s="18" t="s">
        <v>219</v>
      </c>
      <c r="B154" s="18" t="s">
        <v>220</v>
      </c>
      <c r="C154" s="18" t="s">
        <v>1</v>
      </c>
      <c r="D154" s="19">
        <v>333.32</v>
      </c>
      <c r="E154" s="19">
        <v>63.96</v>
      </c>
      <c r="F154" s="20">
        <f t="shared" si="5"/>
        <v>21319.1472</v>
      </c>
    </row>
    <row r="155" spans="1:6" ht="12.75">
      <c r="A155" s="5" t="s">
        <v>14</v>
      </c>
      <c r="B155" s="5"/>
      <c r="C155" s="5"/>
      <c r="D155" s="9"/>
      <c r="E155" s="9"/>
      <c r="F155" s="32">
        <f>SUM(F141:F154)</f>
        <v>1031366.8438000001</v>
      </c>
    </row>
    <row r="156" spans="1:6" ht="12.75">
      <c r="A156" s="6" t="s">
        <v>15</v>
      </c>
      <c r="B156" s="6"/>
      <c r="C156" s="6" t="s">
        <v>16</v>
      </c>
      <c r="D156" s="7">
        <v>0.06</v>
      </c>
      <c r="E156" s="6"/>
      <c r="F156" s="33">
        <f>F155*D156</f>
        <v>61882.010628</v>
      </c>
    </row>
    <row r="157" spans="1:6" ht="12.75">
      <c r="A157" s="8" t="s">
        <v>6</v>
      </c>
      <c r="B157" s="5"/>
      <c r="C157" t="s">
        <v>1</v>
      </c>
      <c r="D157" s="5">
        <v>500</v>
      </c>
      <c r="E157" s="5"/>
      <c r="F157" s="32">
        <f>SUM(F155:F156)</f>
        <v>1093248.854428</v>
      </c>
    </row>
    <row r="158" spans="1:6" ht="12.75">
      <c r="A158" s="11" t="s">
        <v>17</v>
      </c>
      <c r="B158" s="12"/>
      <c r="C158" s="12" t="s">
        <v>1</v>
      </c>
      <c r="D158" s="12">
        <v>1</v>
      </c>
      <c r="E158" s="13">
        <f>F157/D157</f>
        <v>2186.497708856</v>
      </c>
      <c r="F158" s="11"/>
    </row>
    <row r="160" spans="1:6" ht="12.75">
      <c r="A160" s="1" t="s">
        <v>221</v>
      </c>
      <c r="B160" s="1" t="s">
        <v>222</v>
      </c>
      <c r="C160" s="1"/>
      <c r="D160" s="1"/>
      <c r="E160" s="1"/>
      <c r="F160" s="27"/>
    </row>
    <row r="161" spans="1:6" ht="12.75">
      <c r="A161" t="s">
        <v>223</v>
      </c>
      <c r="B161" s="1"/>
      <c r="C161" s="1"/>
      <c r="D161" s="1"/>
      <c r="E161" s="1"/>
      <c r="F161" s="27"/>
    </row>
    <row r="162" spans="1:6" ht="12.75">
      <c r="A162" s="3" t="s">
        <v>2</v>
      </c>
      <c r="B162" s="3" t="s">
        <v>3</v>
      </c>
      <c r="C162" s="3" t="s">
        <v>4</v>
      </c>
      <c r="D162" s="3" t="s">
        <v>5</v>
      </c>
      <c r="E162" s="3" t="s">
        <v>12</v>
      </c>
      <c r="F162" s="28" t="s">
        <v>13</v>
      </c>
    </row>
    <row r="163" spans="1:6" ht="12.75">
      <c r="A163" s="18" t="s">
        <v>98</v>
      </c>
      <c r="B163" s="18" t="s">
        <v>99</v>
      </c>
      <c r="C163" s="18" t="s">
        <v>1</v>
      </c>
      <c r="D163" s="19">
        <v>212.75</v>
      </c>
      <c r="E163" s="19">
        <v>427</v>
      </c>
      <c r="F163" s="20">
        <f>D163*E163</f>
        <v>90844.25</v>
      </c>
    </row>
    <row r="164" spans="1:6" ht="12.75">
      <c r="A164" s="18" t="s">
        <v>100</v>
      </c>
      <c r="B164" s="18" t="s">
        <v>101</v>
      </c>
      <c r="C164" s="18" t="s">
        <v>24</v>
      </c>
      <c r="D164" s="19">
        <v>38.38</v>
      </c>
      <c r="E164" s="19">
        <v>1490</v>
      </c>
      <c r="F164" s="20">
        <f>D164*E164</f>
        <v>57186.200000000004</v>
      </c>
    </row>
    <row r="165" spans="1:6" ht="12.75">
      <c r="A165" s="18" t="s">
        <v>85</v>
      </c>
      <c r="B165" s="18" t="s">
        <v>86</v>
      </c>
      <c r="C165" s="18" t="s">
        <v>34</v>
      </c>
      <c r="D165" s="19">
        <v>1919.13</v>
      </c>
      <c r="E165" s="19">
        <v>32.37</v>
      </c>
      <c r="F165" s="20">
        <f aca="true" t="shared" si="6" ref="F165:F187">D165*E165</f>
        <v>62122.238099999995</v>
      </c>
    </row>
    <row r="166" spans="1:6" ht="12.75">
      <c r="A166" s="18" t="s">
        <v>224</v>
      </c>
      <c r="B166" s="18" t="s">
        <v>225</v>
      </c>
      <c r="C166" s="18" t="s">
        <v>24</v>
      </c>
      <c r="D166" s="19">
        <v>23.04</v>
      </c>
      <c r="E166" s="19">
        <v>13500</v>
      </c>
      <c r="F166" s="20">
        <f t="shared" si="6"/>
        <v>311040</v>
      </c>
    </row>
    <row r="167" spans="1:6" ht="12.75">
      <c r="A167" s="18" t="s">
        <v>226</v>
      </c>
      <c r="B167" s="18" t="s">
        <v>227</v>
      </c>
      <c r="C167" s="18" t="s">
        <v>24</v>
      </c>
      <c r="D167" s="19">
        <v>13.33</v>
      </c>
      <c r="E167" s="19">
        <v>15700</v>
      </c>
      <c r="F167" s="20">
        <f t="shared" si="6"/>
        <v>209281</v>
      </c>
    </row>
    <row r="168" spans="1:6" ht="12.75">
      <c r="A168" s="18" t="s">
        <v>228</v>
      </c>
      <c r="B168" s="18" t="s">
        <v>229</v>
      </c>
      <c r="C168" s="18" t="s">
        <v>1</v>
      </c>
      <c r="D168" s="19">
        <v>315.17</v>
      </c>
      <c r="E168" s="19">
        <v>95.84</v>
      </c>
      <c r="F168" s="20">
        <f t="shared" si="6"/>
        <v>30205.8928</v>
      </c>
    </row>
    <row r="169" spans="1:6" ht="12.75">
      <c r="A169" s="18" t="s">
        <v>203</v>
      </c>
      <c r="B169" s="18" t="s">
        <v>204</v>
      </c>
      <c r="C169" s="18" t="s">
        <v>42</v>
      </c>
      <c r="D169" s="19">
        <v>83.33</v>
      </c>
      <c r="E169" s="19">
        <v>98.82</v>
      </c>
      <c r="F169" s="20">
        <f t="shared" si="6"/>
        <v>8234.6706</v>
      </c>
    </row>
    <row r="170" spans="1:6" ht="12.75">
      <c r="A170" s="18" t="s">
        <v>230</v>
      </c>
      <c r="B170" s="18" t="s">
        <v>231</v>
      </c>
      <c r="C170" s="18" t="s">
        <v>1</v>
      </c>
      <c r="D170" s="19">
        <v>315.17</v>
      </c>
      <c r="E170" s="19">
        <v>1360</v>
      </c>
      <c r="F170" s="20">
        <f t="shared" si="6"/>
        <v>428631.2</v>
      </c>
    </row>
    <row r="171" spans="1:6" ht="12.75">
      <c r="A171" s="18" t="s">
        <v>188</v>
      </c>
      <c r="B171" s="18" t="s">
        <v>189</v>
      </c>
      <c r="C171" s="18" t="s">
        <v>1</v>
      </c>
      <c r="D171" s="19">
        <v>315.14</v>
      </c>
      <c r="E171" s="19">
        <v>208</v>
      </c>
      <c r="F171" s="20">
        <f t="shared" si="6"/>
        <v>65549.12</v>
      </c>
    </row>
    <row r="172" spans="1:6" ht="12.75">
      <c r="A172" s="18" t="s">
        <v>104</v>
      </c>
      <c r="B172" s="18" t="s">
        <v>105</v>
      </c>
      <c r="C172" s="18" t="s">
        <v>1</v>
      </c>
      <c r="D172" s="19">
        <v>33.33</v>
      </c>
      <c r="E172" s="19">
        <v>357</v>
      </c>
      <c r="F172" s="20">
        <f t="shared" si="6"/>
        <v>11898.81</v>
      </c>
    </row>
    <row r="173" spans="1:6" ht="12.75">
      <c r="A173" s="18" t="s">
        <v>192</v>
      </c>
      <c r="B173" s="18" t="s">
        <v>193</v>
      </c>
      <c r="C173" s="18" t="s">
        <v>1</v>
      </c>
      <c r="D173" s="19">
        <v>315.17</v>
      </c>
      <c r="E173" s="19">
        <v>169</v>
      </c>
      <c r="F173" s="20">
        <f t="shared" si="6"/>
        <v>53263.73</v>
      </c>
    </row>
    <row r="174" spans="1:6" ht="12.75">
      <c r="A174" s="18" t="s">
        <v>234</v>
      </c>
      <c r="B174" s="18" t="s">
        <v>235</v>
      </c>
      <c r="C174" s="18" t="s">
        <v>61</v>
      </c>
      <c r="D174" s="19">
        <v>2</v>
      </c>
      <c r="E174" s="19">
        <v>10300</v>
      </c>
      <c r="F174" s="20">
        <f>D174*E174</f>
        <v>20600</v>
      </c>
    </row>
    <row r="175" spans="1:6" ht="12.75">
      <c r="A175" s="18" t="s">
        <v>232</v>
      </c>
      <c r="B175" s="18" t="s">
        <v>233</v>
      </c>
      <c r="C175" s="18" t="s">
        <v>61</v>
      </c>
      <c r="D175" s="19">
        <v>2</v>
      </c>
      <c r="E175" s="19">
        <v>13000</v>
      </c>
      <c r="F175" s="20">
        <f t="shared" si="6"/>
        <v>26000</v>
      </c>
    </row>
    <row r="176" spans="1:6" ht="12.75">
      <c r="A176" s="18" t="s">
        <v>236</v>
      </c>
      <c r="B176" s="18" t="s">
        <v>237</v>
      </c>
      <c r="C176" s="18" t="s">
        <v>61</v>
      </c>
      <c r="D176" s="19">
        <v>41</v>
      </c>
      <c r="E176" s="19">
        <v>3570</v>
      </c>
      <c r="F176" s="20">
        <f t="shared" si="6"/>
        <v>146370</v>
      </c>
    </row>
    <row r="177" spans="1:6" ht="12.75">
      <c r="A177" s="18" t="s">
        <v>122</v>
      </c>
      <c r="B177" s="18" t="s">
        <v>123</v>
      </c>
      <c r="C177" s="18" t="s">
        <v>42</v>
      </c>
      <c r="D177" s="19">
        <v>153.6</v>
      </c>
      <c r="E177" s="19">
        <v>21.38</v>
      </c>
      <c r="F177" s="20">
        <f t="shared" si="6"/>
        <v>3283.968</v>
      </c>
    </row>
    <row r="178" spans="1:6" ht="12.75">
      <c r="A178" s="18" t="s">
        <v>124</v>
      </c>
      <c r="B178" s="18" t="s">
        <v>125</v>
      </c>
      <c r="C178" s="18" t="s">
        <v>42</v>
      </c>
      <c r="D178" s="19">
        <v>153.6</v>
      </c>
      <c r="E178" s="19">
        <v>90.56</v>
      </c>
      <c r="F178" s="20">
        <f t="shared" si="6"/>
        <v>13910.016</v>
      </c>
    </row>
    <row r="179" spans="1:6" ht="12.75">
      <c r="A179" s="18" t="s">
        <v>215</v>
      </c>
      <c r="B179" s="18" t="s">
        <v>216</v>
      </c>
      <c r="C179" s="18" t="s">
        <v>1</v>
      </c>
      <c r="D179" s="19">
        <v>64.51</v>
      </c>
      <c r="E179" s="19">
        <v>412</v>
      </c>
      <c r="F179" s="20">
        <f t="shared" si="6"/>
        <v>26578.120000000003</v>
      </c>
    </row>
    <row r="180" spans="1:6" ht="12.75">
      <c r="A180" s="18" t="s">
        <v>238</v>
      </c>
      <c r="B180" s="18" t="s">
        <v>239</v>
      </c>
      <c r="C180" s="18" t="s">
        <v>42</v>
      </c>
      <c r="D180" s="19">
        <v>89.6</v>
      </c>
      <c r="E180" s="19">
        <v>174</v>
      </c>
      <c r="F180" s="20">
        <f t="shared" si="6"/>
        <v>15590.4</v>
      </c>
    </row>
    <row r="181" spans="1:6" ht="12.75">
      <c r="A181" s="18" t="s">
        <v>136</v>
      </c>
      <c r="B181" s="18" t="s">
        <v>137</v>
      </c>
      <c r="C181" s="18" t="s">
        <v>1</v>
      </c>
      <c r="D181" s="19">
        <v>92.16</v>
      </c>
      <c r="E181" s="19">
        <v>58.36</v>
      </c>
      <c r="F181" s="20">
        <f t="shared" si="6"/>
        <v>5378.4576</v>
      </c>
    </row>
    <row r="182" spans="1:6" ht="12.75">
      <c r="A182" s="18" t="s">
        <v>240</v>
      </c>
      <c r="B182" s="18" t="s">
        <v>241</v>
      </c>
      <c r="C182" s="18" t="s">
        <v>1</v>
      </c>
      <c r="D182" s="19">
        <v>92.16</v>
      </c>
      <c r="E182" s="19">
        <v>57.98</v>
      </c>
      <c r="F182" s="20">
        <f t="shared" si="6"/>
        <v>5343.4367999999995</v>
      </c>
    </row>
    <row r="183" spans="1:6" ht="12.75">
      <c r="A183" s="18" t="s">
        <v>138</v>
      </c>
      <c r="B183" s="18" t="s">
        <v>139</v>
      </c>
      <c r="C183" s="18" t="s">
        <v>1</v>
      </c>
      <c r="D183" s="19">
        <v>184.32</v>
      </c>
      <c r="E183" s="19">
        <v>63.42</v>
      </c>
      <c r="F183" s="20">
        <f t="shared" si="6"/>
        <v>11689.5744</v>
      </c>
    </row>
    <row r="184" spans="1:6" ht="12.75">
      <c r="A184" s="18" t="s">
        <v>170</v>
      </c>
      <c r="B184" s="18" t="s">
        <v>171</v>
      </c>
      <c r="C184" s="18" t="s">
        <v>1</v>
      </c>
      <c r="D184" s="19">
        <v>315.17</v>
      </c>
      <c r="E184" s="19">
        <v>13.59</v>
      </c>
      <c r="F184" s="20">
        <f t="shared" si="6"/>
        <v>4283.1603000000005</v>
      </c>
    </row>
    <row r="185" spans="1:6" ht="12.75">
      <c r="A185" s="18" t="s">
        <v>140</v>
      </c>
      <c r="B185" s="18" t="s">
        <v>141</v>
      </c>
      <c r="C185" s="18" t="s">
        <v>1</v>
      </c>
      <c r="D185" s="19">
        <v>315.17</v>
      </c>
      <c r="E185" s="19">
        <v>8.12</v>
      </c>
      <c r="F185" s="20">
        <f t="shared" si="6"/>
        <v>2559.1803999999997</v>
      </c>
    </row>
    <row r="186" spans="1:6" ht="12.75">
      <c r="A186" s="18" t="s">
        <v>172</v>
      </c>
      <c r="B186" s="18" t="s">
        <v>173</v>
      </c>
      <c r="C186" s="18" t="s">
        <v>1</v>
      </c>
      <c r="D186" s="19">
        <v>315.17</v>
      </c>
      <c r="E186" s="19">
        <v>19.08</v>
      </c>
      <c r="F186" s="20">
        <f t="shared" si="6"/>
        <v>6013.4436</v>
      </c>
    </row>
    <row r="187" spans="1:6" ht="12.75">
      <c r="A187" s="18" t="s">
        <v>242</v>
      </c>
      <c r="B187" s="18" t="s">
        <v>243</v>
      </c>
      <c r="C187" s="18" t="s">
        <v>1</v>
      </c>
      <c r="D187" s="19">
        <v>315.17</v>
      </c>
      <c r="E187" s="19">
        <v>24.02</v>
      </c>
      <c r="F187" s="20">
        <f t="shared" si="6"/>
        <v>7570.383400000001</v>
      </c>
    </row>
    <row r="188" spans="1:6" ht="12.75">
      <c r="A188" s="5" t="s">
        <v>14</v>
      </c>
      <c r="B188" s="5"/>
      <c r="C188" s="5"/>
      <c r="D188" s="9"/>
      <c r="E188" s="9"/>
      <c r="F188" s="32">
        <f>SUM(F163:F187)</f>
        <v>1623427.2520000006</v>
      </c>
    </row>
    <row r="189" spans="1:6" ht="12.75">
      <c r="A189" s="6" t="s">
        <v>15</v>
      </c>
      <c r="B189" s="6"/>
      <c r="C189" s="6" t="s">
        <v>16</v>
      </c>
      <c r="D189" s="7">
        <v>0.06</v>
      </c>
      <c r="E189" s="6"/>
      <c r="F189" s="33">
        <f>F188*D189</f>
        <v>97405.63512000004</v>
      </c>
    </row>
    <row r="190" spans="1:6" ht="12.75">
      <c r="A190" s="8" t="s">
        <v>6</v>
      </c>
      <c r="B190" s="5"/>
      <c r="C190" t="s">
        <v>1</v>
      </c>
      <c r="D190" s="5">
        <v>500</v>
      </c>
      <c r="E190" s="5"/>
      <c r="F190" s="32">
        <f>SUM(F188:F189)</f>
        <v>1720832.8871200006</v>
      </c>
    </row>
    <row r="191" spans="1:6" ht="12.75">
      <c r="A191" s="11" t="s">
        <v>17</v>
      </c>
      <c r="B191" s="12"/>
      <c r="C191" s="12" t="s">
        <v>1</v>
      </c>
      <c r="D191" s="12">
        <v>1</v>
      </c>
      <c r="E191" s="13">
        <f>F190/D190</f>
        <v>3441.665774240001</v>
      </c>
      <c r="F191" s="11"/>
    </row>
    <row r="193" spans="1:6" ht="12.75">
      <c r="A193" s="1" t="s">
        <v>244</v>
      </c>
      <c r="B193" s="1" t="s">
        <v>245</v>
      </c>
      <c r="C193" s="1"/>
      <c r="D193" s="1"/>
      <c r="E193" s="1"/>
      <c r="F193" s="27"/>
    </row>
    <row r="194" spans="1:6" ht="12.75">
      <c r="A194" t="s">
        <v>223</v>
      </c>
      <c r="B194" s="1"/>
      <c r="C194" s="1"/>
      <c r="D194" s="1"/>
      <c r="E194" s="1"/>
      <c r="F194" s="27"/>
    </row>
    <row r="195" spans="1:6" ht="12.75">
      <c r="A195" s="3" t="s">
        <v>2</v>
      </c>
      <c r="B195" s="3" t="s">
        <v>3</v>
      </c>
      <c r="C195" s="3" t="s">
        <v>4</v>
      </c>
      <c r="D195" s="3" t="s">
        <v>5</v>
      </c>
      <c r="E195" s="3" t="s">
        <v>12</v>
      </c>
      <c r="F195" s="28" t="s">
        <v>13</v>
      </c>
    </row>
    <row r="196" spans="1:6" ht="12.75">
      <c r="A196" s="18" t="s">
        <v>98</v>
      </c>
      <c r="B196" s="18" t="s">
        <v>99</v>
      </c>
      <c r="C196" s="18" t="s">
        <v>1</v>
      </c>
      <c r="D196" s="19">
        <v>212.75</v>
      </c>
      <c r="E196" s="19">
        <v>427</v>
      </c>
      <c r="F196" s="20">
        <f>D196*E196</f>
        <v>90844.25</v>
      </c>
    </row>
    <row r="197" spans="1:6" ht="12.75">
      <c r="A197" s="18" t="s">
        <v>100</v>
      </c>
      <c r="B197" s="18" t="s">
        <v>101</v>
      </c>
      <c r="C197" s="18" t="s">
        <v>24</v>
      </c>
      <c r="D197" s="19">
        <v>38.38</v>
      </c>
      <c r="E197" s="19">
        <v>1490</v>
      </c>
      <c r="F197" s="20">
        <f>D197*E197</f>
        <v>57186.200000000004</v>
      </c>
    </row>
    <row r="198" spans="1:6" ht="12.75">
      <c r="A198" s="18" t="s">
        <v>85</v>
      </c>
      <c r="B198" s="18" t="s">
        <v>86</v>
      </c>
      <c r="C198" s="18" t="s">
        <v>34</v>
      </c>
      <c r="D198" s="19">
        <v>1919.13</v>
      </c>
      <c r="E198" s="19">
        <v>32.37</v>
      </c>
      <c r="F198" s="20">
        <f aca="true" t="shared" si="7" ref="F198:F212">D198*E198</f>
        <v>62122.238099999995</v>
      </c>
    </row>
    <row r="199" spans="1:6" ht="12.75">
      <c r="A199" s="18" t="s">
        <v>847</v>
      </c>
      <c r="B199" s="18" t="s">
        <v>848</v>
      </c>
      <c r="C199" s="18" t="s">
        <v>1</v>
      </c>
      <c r="D199" s="19">
        <v>324.52</v>
      </c>
      <c r="E199" s="19">
        <v>751</v>
      </c>
      <c r="F199" s="20">
        <f t="shared" si="7"/>
        <v>243714.52</v>
      </c>
    </row>
    <row r="200" spans="1:6" ht="12.75">
      <c r="A200" s="18" t="s">
        <v>246</v>
      </c>
      <c r="B200" s="18" t="s">
        <v>247</v>
      </c>
      <c r="C200" s="18" t="s">
        <v>42</v>
      </c>
      <c r="D200" s="19">
        <v>83.33</v>
      </c>
      <c r="E200" s="19">
        <v>25.34</v>
      </c>
      <c r="F200" s="20">
        <f t="shared" si="7"/>
        <v>2111.5822</v>
      </c>
    </row>
    <row r="201" spans="1:6" ht="12.75">
      <c r="A201" s="18" t="s">
        <v>104</v>
      </c>
      <c r="B201" s="18" t="s">
        <v>105</v>
      </c>
      <c r="C201" s="18" t="s">
        <v>1</v>
      </c>
      <c r="D201" s="19">
        <v>33.33</v>
      </c>
      <c r="E201" s="19">
        <v>357</v>
      </c>
      <c r="F201" s="20">
        <f t="shared" si="7"/>
        <v>11898.81</v>
      </c>
    </row>
    <row r="202" spans="1:6" ht="12.75">
      <c r="A202" s="18" t="s">
        <v>248</v>
      </c>
      <c r="B202" s="18" t="s">
        <v>249</v>
      </c>
      <c r="C202" s="18" t="s">
        <v>1</v>
      </c>
      <c r="D202" s="19">
        <v>324.51</v>
      </c>
      <c r="E202" s="19">
        <v>98.41</v>
      </c>
      <c r="F202" s="20">
        <f t="shared" si="7"/>
        <v>31935.0291</v>
      </c>
    </row>
    <row r="203" spans="1:6" ht="12.75">
      <c r="A203" s="18" t="s">
        <v>205</v>
      </c>
      <c r="B203" s="18" t="s">
        <v>206</v>
      </c>
      <c r="C203" s="18" t="s">
        <v>61</v>
      </c>
      <c r="D203" s="19">
        <v>2</v>
      </c>
      <c r="E203" s="19">
        <v>25400</v>
      </c>
      <c r="F203" s="20">
        <f t="shared" si="7"/>
        <v>50800</v>
      </c>
    </row>
    <row r="204" spans="1:6" ht="12.75">
      <c r="A204" s="18" t="s">
        <v>116</v>
      </c>
      <c r="B204" s="18" t="s">
        <v>117</v>
      </c>
      <c r="C204" s="18" t="s">
        <v>61</v>
      </c>
      <c r="D204" s="19">
        <v>34</v>
      </c>
      <c r="E204" s="19">
        <v>4380</v>
      </c>
      <c r="F204" s="20">
        <f t="shared" si="7"/>
        <v>148920</v>
      </c>
    </row>
    <row r="205" spans="1:6" ht="12.75">
      <c r="A205" s="18" t="s">
        <v>122</v>
      </c>
      <c r="B205" s="18" t="s">
        <v>123</v>
      </c>
      <c r="C205" s="18" t="s">
        <v>42</v>
      </c>
      <c r="D205" s="19">
        <v>266.6</v>
      </c>
      <c r="E205" s="19">
        <v>20.3</v>
      </c>
      <c r="F205" s="20">
        <f t="shared" si="7"/>
        <v>5411.9800000000005</v>
      </c>
    </row>
    <row r="206" spans="1:6" ht="12.75">
      <c r="A206" s="18" t="s">
        <v>124</v>
      </c>
      <c r="B206" s="18" t="s">
        <v>125</v>
      </c>
      <c r="C206" s="18" t="s">
        <v>42</v>
      </c>
      <c r="D206" s="19">
        <v>266.6</v>
      </c>
      <c r="E206" s="19">
        <v>86.02</v>
      </c>
      <c r="F206" s="20">
        <f t="shared" si="7"/>
        <v>22932.932</v>
      </c>
    </row>
    <row r="207" spans="1:6" ht="12.75">
      <c r="A207" s="18" t="s">
        <v>155</v>
      </c>
      <c r="B207" s="18" t="s">
        <v>156</v>
      </c>
      <c r="C207" s="18" t="s">
        <v>157</v>
      </c>
      <c r="D207" s="19">
        <v>2.36</v>
      </c>
      <c r="E207" s="19">
        <v>41100</v>
      </c>
      <c r="F207" s="20">
        <f t="shared" si="7"/>
        <v>96996</v>
      </c>
    </row>
    <row r="208" spans="1:6" ht="12.75">
      <c r="A208" s="18" t="s">
        <v>843</v>
      </c>
      <c r="B208" s="24" t="s">
        <v>844</v>
      </c>
      <c r="C208" s="18" t="s">
        <v>1</v>
      </c>
      <c r="D208" s="19">
        <v>129.89</v>
      </c>
      <c r="E208" s="19">
        <v>168</v>
      </c>
      <c r="F208" s="20">
        <f t="shared" si="7"/>
        <v>21821.519999999997</v>
      </c>
    </row>
    <row r="209" spans="1:6" ht="12.75">
      <c r="A209" s="18" t="s">
        <v>240</v>
      </c>
      <c r="B209" s="18" t="s">
        <v>241</v>
      </c>
      <c r="C209" s="18" t="s">
        <v>1</v>
      </c>
      <c r="D209" s="19">
        <v>143.36</v>
      </c>
      <c r="E209" s="19">
        <v>55.78</v>
      </c>
      <c r="F209" s="20">
        <f t="shared" si="7"/>
        <v>7996.620800000001</v>
      </c>
    </row>
    <row r="210" spans="1:6" ht="12.75">
      <c r="A210" s="18" t="s">
        <v>170</v>
      </c>
      <c r="B210" s="18" t="s">
        <v>171</v>
      </c>
      <c r="C210" s="18" t="s">
        <v>1</v>
      </c>
      <c r="D210" s="19">
        <v>324.51</v>
      </c>
      <c r="E210" s="19">
        <v>13.57</v>
      </c>
      <c r="F210" s="20">
        <f t="shared" si="7"/>
        <v>4403.6007</v>
      </c>
    </row>
    <row r="211" spans="1:6" ht="12.75">
      <c r="A211" s="18" t="s">
        <v>140</v>
      </c>
      <c r="B211" s="18" t="s">
        <v>141</v>
      </c>
      <c r="C211" s="18" t="s">
        <v>1</v>
      </c>
      <c r="D211" s="19">
        <v>324.51</v>
      </c>
      <c r="E211" s="19">
        <v>8.1</v>
      </c>
      <c r="F211" s="20">
        <f t="shared" si="7"/>
        <v>2628.531</v>
      </c>
    </row>
    <row r="212" spans="1:6" ht="12.75">
      <c r="A212" s="18" t="s">
        <v>207</v>
      </c>
      <c r="B212" s="18" t="s">
        <v>208</v>
      </c>
      <c r="C212" s="18" t="s">
        <v>1</v>
      </c>
      <c r="D212" s="19">
        <v>649.02</v>
      </c>
      <c r="E212" s="19">
        <v>18.15</v>
      </c>
      <c r="F212" s="20">
        <f t="shared" si="7"/>
        <v>11779.712999999998</v>
      </c>
    </row>
    <row r="213" spans="1:6" ht="12.75">
      <c r="A213" s="5" t="s">
        <v>14</v>
      </c>
      <c r="B213" s="5"/>
      <c r="C213" s="5"/>
      <c r="D213" s="9"/>
      <c r="E213" s="9"/>
      <c r="F213" s="32">
        <f>SUM(F196:F212)</f>
        <v>873503.5268999999</v>
      </c>
    </row>
    <row r="214" spans="1:6" ht="12.75">
      <c r="A214" s="6" t="s">
        <v>15</v>
      </c>
      <c r="B214" s="6"/>
      <c r="C214" s="6" t="s">
        <v>16</v>
      </c>
      <c r="D214" s="7">
        <v>0.06</v>
      </c>
      <c r="E214" s="6"/>
      <c r="F214" s="33">
        <f>F213*D214</f>
        <v>52410.21161399999</v>
      </c>
    </row>
    <row r="215" spans="1:6" ht="12.75">
      <c r="A215" s="8" t="s">
        <v>6</v>
      </c>
      <c r="B215" s="5"/>
      <c r="C215" t="s">
        <v>1</v>
      </c>
      <c r="D215" s="5">
        <v>500</v>
      </c>
      <c r="E215" s="5"/>
      <c r="F215" s="32">
        <f>SUM(F213:F214)</f>
        <v>925913.738514</v>
      </c>
    </row>
    <row r="216" spans="1:6" ht="12.75">
      <c r="A216" s="11" t="s">
        <v>17</v>
      </c>
      <c r="B216" s="12"/>
      <c r="C216" s="12" t="s">
        <v>1</v>
      </c>
      <c r="D216" s="12">
        <v>1</v>
      </c>
      <c r="E216" s="13">
        <f>F215/D215</f>
        <v>1851.827477028</v>
      </c>
      <c r="F216" s="11"/>
    </row>
    <row r="218" spans="1:6" ht="12.75">
      <c r="A218" s="1" t="s">
        <v>250</v>
      </c>
      <c r="B218" s="1" t="s">
        <v>251</v>
      </c>
      <c r="C218" s="1"/>
      <c r="D218" s="1"/>
      <c r="E218" s="1"/>
      <c r="F218" s="27"/>
    </row>
    <row r="219" spans="1:6" ht="12.75">
      <c r="A219" t="s">
        <v>95</v>
      </c>
      <c r="B219" s="1"/>
      <c r="C219" s="1"/>
      <c r="D219" s="1"/>
      <c r="E219" s="1"/>
      <c r="F219" s="27"/>
    </row>
    <row r="220" spans="1:6" ht="12.75">
      <c r="A220" s="3" t="s">
        <v>2</v>
      </c>
      <c r="B220" s="3" t="s">
        <v>3</v>
      </c>
      <c r="C220" s="3" t="s">
        <v>4</v>
      </c>
      <c r="D220" s="3" t="s">
        <v>5</v>
      </c>
      <c r="E220" s="3" t="s">
        <v>12</v>
      </c>
      <c r="F220" s="28" t="s">
        <v>13</v>
      </c>
    </row>
    <row r="221" spans="1:6" ht="12.75">
      <c r="A221" s="18" t="s">
        <v>98</v>
      </c>
      <c r="B221" s="18" t="s">
        <v>99</v>
      </c>
      <c r="C221" s="18" t="s">
        <v>1</v>
      </c>
      <c r="D221" s="19">
        <v>263.16</v>
      </c>
      <c r="E221" s="19">
        <v>417</v>
      </c>
      <c r="F221" s="20">
        <f>D221*E221</f>
        <v>109737.72000000002</v>
      </c>
    </row>
    <row r="222" spans="1:6" ht="12.75">
      <c r="A222" s="18" t="s">
        <v>100</v>
      </c>
      <c r="B222" s="18" t="s">
        <v>101</v>
      </c>
      <c r="C222" s="18" t="s">
        <v>24</v>
      </c>
      <c r="D222" s="19">
        <v>46.05</v>
      </c>
      <c r="E222" s="19">
        <v>1470</v>
      </c>
      <c r="F222" s="20">
        <f>D222*E222</f>
        <v>67693.5</v>
      </c>
    </row>
    <row r="223" spans="1:6" ht="12.75">
      <c r="A223" s="18" t="s">
        <v>85</v>
      </c>
      <c r="B223" s="18" t="s">
        <v>86</v>
      </c>
      <c r="C223" s="18" t="s">
        <v>34</v>
      </c>
      <c r="D223" s="19">
        <v>2302.63</v>
      </c>
      <c r="E223" s="19">
        <v>31.85</v>
      </c>
      <c r="F223" s="20">
        <f aca="true" t="shared" si="8" ref="F223:F249">D223*E223</f>
        <v>73338.76550000001</v>
      </c>
    </row>
    <row r="224" spans="1:6" ht="12.75">
      <c r="A224" s="18" t="s">
        <v>252</v>
      </c>
      <c r="B224" s="18" t="s">
        <v>253</v>
      </c>
      <c r="C224" s="18" t="s">
        <v>1</v>
      </c>
      <c r="D224" s="19">
        <v>307.82</v>
      </c>
      <c r="E224" s="19">
        <v>1160</v>
      </c>
      <c r="F224" s="20">
        <f t="shared" si="8"/>
        <v>357071.2</v>
      </c>
    </row>
    <row r="225" spans="1:6" ht="12.75">
      <c r="A225" s="18" t="s">
        <v>254</v>
      </c>
      <c r="B225" s="18" t="s">
        <v>255</v>
      </c>
      <c r="C225" s="18" t="s">
        <v>1</v>
      </c>
      <c r="D225" s="19">
        <v>1539</v>
      </c>
      <c r="E225" s="19">
        <v>17.57</v>
      </c>
      <c r="F225" s="20">
        <f t="shared" si="8"/>
        <v>27040.23</v>
      </c>
    </row>
    <row r="226" spans="1:6" ht="12.75">
      <c r="A226" s="18" t="s">
        <v>176</v>
      </c>
      <c r="B226" s="18" t="s">
        <v>177</v>
      </c>
      <c r="C226" s="18" t="s">
        <v>1</v>
      </c>
      <c r="D226" s="19">
        <v>307.82</v>
      </c>
      <c r="E226" s="19">
        <v>120</v>
      </c>
      <c r="F226" s="20">
        <f t="shared" si="8"/>
        <v>36938.4</v>
      </c>
    </row>
    <row r="227" spans="1:6" ht="12.75">
      <c r="A227" s="18" t="s">
        <v>246</v>
      </c>
      <c r="B227" s="18" t="s">
        <v>247</v>
      </c>
      <c r="C227" s="18" t="s">
        <v>42</v>
      </c>
      <c r="D227" s="19">
        <v>131.58</v>
      </c>
      <c r="E227" s="19">
        <v>24.42</v>
      </c>
      <c r="F227" s="20">
        <f t="shared" si="8"/>
        <v>3213.1836000000008</v>
      </c>
    </row>
    <row r="228" spans="1:6" ht="12.75">
      <c r="A228" s="18" t="s">
        <v>256</v>
      </c>
      <c r="B228" s="18" t="s">
        <v>257</v>
      </c>
      <c r="C228" s="18" t="s">
        <v>1</v>
      </c>
      <c r="D228" s="19">
        <v>307.82</v>
      </c>
      <c r="E228" s="19">
        <v>386</v>
      </c>
      <c r="F228" s="20">
        <f t="shared" si="8"/>
        <v>118818.52</v>
      </c>
    </row>
    <row r="229" spans="1:6" ht="12.75">
      <c r="A229" s="18" t="s">
        <v>849</v>
      </c>
      <c r="B229" s="18" t="s">
        <v>850</v>
      </c>
      <c r="C229" s="18" t="s">
        <v>42</v>
      </c>
      <c r="D229" s="19">
        <v>34.32</v>
      </c>
      <c r="E229" s="19">
        <v>891</v>
      </c>
      <c r="F229" s="20">
        <f t="shared" si="8"/>
        <v>30579.12</v>
      </c>
    </row>
    <row r="230" spans="1:6" ht="12.75">
      <c r="A230" s="18" t="s">
        <v>258</v>
      </c>
      <c r="B230" s="18" t="s">
        <v>259</v>
      </c>
      <c r="C230" s="18" t="s">
        <v>1</v>
      </c>
      <c r="D230" s="19">
        <v>307.82</v>
      </c>
      <c r="E230" s="19">
        <v>48.97</v>
      </c>
      <c r="F230" s="20">
        <f t="shared" si="8"/>
        <v>15073.945399999999</v>
      </c>
    </row>
    <row r="231" spans="1:6" ht="12.75">
      <c r="A231" s="18" t="s">
        <v>104</v>
      </c>
      <c r="B231" s="18" t="s">
        <v>105</v>
      </c>
      <c r="C231" s="18" t="s">
        <v>1</v>
      </c>
      <c r="D231" s="19">
        <v>33.33</v>
      </c>
      <c r="E231" s="19">
        <v>357</v>
      </c>
      <c r="F231" s="20">
        <f t="shared" si="8"/>
        <v>11898.81</v>
      </c>
    </row>
    <row r="232" spans="1:6" ht="12.75">
      <c r="A232" s="18" t="s">
        <v>260</v>
      </c>
      <c r="B232" s="18" t="s">
        <v>261</v>
      </c>
      <c r="C232" s="18" t="s">
        <v>1</v>
      </c>
      <c r="D232" s="19">
        <v>307.82</v>
      </c>
      <c r="E232" s="19">
        <v>3910</v>
      </c>
      <c r="F232" s="20">
        <f t="shared" si="8"/>
        <v>1203576.2</v>
      </c>
    </row>
    <row r="233" spans="1:6" ht="12.75">
      <c r="A233" s="18" t="s">
        <v>190</v>
      </c>
      <c r="B233" s="18" t="s">
        <v>191</v>
      </c>
      <c r="C233" s="18" t="s">
        <v>42</v>
      </c>
      <c r="D233" s="19">
        <v>28.16</v>
      </c>
      <c r="E233" s="19">
        <v>459</v>
      </c>
      <c r="F233" s="20">
        <f t="shared" si="8"/>
        <v>12925.44</v>
      </c>
    </row>
    <row r="234" spans="1:6" ht="12.75">
      <c r="A234" s="18" t="s">
        <v>262</v>
      </c>
      <c r="B234" s="18" t="s">
        <v>263</v>
      </c>
      <c r="C234" s="18" t="s">
        <v>42</v>
      </c>
      <c r="D234" s="19">
        <v>28.16</v>
      </c>
      <c r="E234" s="19">
        <v>526</v>
      </c>
      <c r="F234" s="20">
        <f t="shared" si="8"/>
        <v>14812.16</v>
      </c>
    </row>
    <row r="235" spans="1:6" ht="12.75">
      <c r="A235" s="18" t="s">
        <v>264</v>
      </c>
      <c r="B235" s="18" t="s">
        <v>265</v>
      </c>
      <c r="C235" s="18" t="s">
        <v>61</v>
      </c>
      <c r="D235" s="19">
        <v>38</v>
      </c>
      <c r="E235" s="19">
        <v>5470</v>
      </c>
      <c r="F235" s="20">
        <f t="shared" si="8"/>
        <v>207860</v>
      </c>
    </row>
    <row r="236" spans="1:6" ht="12.75">
      <c r="A236" s="18" t="s">
        <v>957</v>
      </c>
      <c r="B236" s="18" t="s">
        <v>958</v>
      </c>
      <c r="C236" s="18" t="s">
        <v>61</v>
      </c>
      <c r="D236" s="19">
        <v>2</v>
      </c>
      <c r="E236" s="19">
        <v>7860</v>
      </c>
      <c r="F236" s="20">
        <f t="shared" si="8"/>
        <v>15720</v>
      </c>
    </row>
    <row r="237" spans="1:6" ht="12.75">
      <c r="A237" s="18" t="s">
        <v>839</v>
      </c>
      <c r="B237" s="18" t="s">
        <v>840</v>
      </c>
      <c r="C237" s="18" t="s">
        <v>61</v>
      </c>
      <c r="D237" s="19">
        <v>2</v>
      </c>
      <c r="E237" s="19">
        <v>12700</v>
      </c>
      <c r="F237" s="20">
        <f t="shared" si="8"/>
        <v>25400</v>
      </c>
    </row>
    <row r="238" spans="1:6" ht="12.75">
      <c r="A238" s="18" t="s">
        <v>120</v>
      </c>
      <c r="B238" s="18" t="s">
        <v>121</v>
      </c>
      <c r="C238" s="18" t="s">
        <v>42</v>
      </c>
      <c r="D238" s="19">
        <v>168.8</v>
      </c>
      <c r="E238" s="19">
        <v>39.55</v>
      </c>
      <c r="F238" s="20">
        <f t="shared" si="8"/>
        <v>6676.04</v>
      </c>
    </row>
    <row r="239" spans="1:6" ht="12.75">
      <c r="A239" s="18" t="s">
        <v>122</v>
      </c>
      <c r="B239" s="18" t="s">
        <v>123</v>
      </c>
      <c r="C239" s="18" t="s">
        <v>42</v>
      </c>
      <c r="D239" s="19">
        <v>168.8</v>
      </c>
      <c r="E239" s="19">
        <v>21.19</v>
      </c>
      <c r="F239" s="20">
        <f t="shared" si="8"/>
        <v>3576.8720000000003</v>
      </c>
    </row>
    <row r="240" spans="1:6" ht="12.75">
      <c r="A240" s="18" t="s">
        <v>124</v>
      </c>
      <c r="B240" s="18" t="s">
        <v>125</v>
      </c>
      <c r="C240" s="18" t="s">
        <v>42</v>
      </c>
      <c r="D240" s="19">
        <v>168.8</v>
      </c>
      <c r="E240" s="19">
        <v>89.73</v>
      </c>
      <c r="F240" s="20">
        <f t="shared" si="8"/>
        <v>15146.424</v>
      </c>
    </row>
    <row r="241" spans="1:6" ht="12.75">
      <c r="A241" s="18" t="s">
        <v>266</v>
      </c>
      <c r="B241" s="18" t="s">
        <v>267</v>
      </c>
      <c r="C241" s="18" t="s">
        <v>1</v>
      </c>
      <c r="D241" s="19">
        <v>1.8</v>
      </c>
      <c r="E241" s="19">
        <v>1830</v>
      </c>
      <c r="F241" s="20">
        <f t="shared" si="8"/>
        <v>3294</v>
      </c>
    </row>
    <row r="242" spans="1:6" ht="12.75">
      <c r="A242" s="18" t="s">
        <v>136</v>
      </c>
      <c r="B242" s="18" t="s">
        <v>137</v>
      </c>
      <c r="C242" s="18" t="s">
        <v>1</v>
      </c>
      <c r="D242" s="19">
        <v>12.6</v>
      </c>
      <c r="E242" s="19">
        <v>70.98</v>
      </c>
      <c r="F242" s="20">
        <f t="shared" si="8"/>
        <v>894.3480000000001</v>
      </c>
    </row>
    <row r="243" spans="1:6" ht="12.75">
      <c r="A243" s="18" t="s">
        <v>240</v>
      </c>
      <c r="B243" s="18" t="s">
        <v>241</v>
      </c>
      <c r="C243" s="18" t="s">
        <v>1</v>
      </c>
      <c r="D243" s="19">
        <v>12.6</v>
      </c>
      <c r="E243" s="19">
        <v>70.55</v>
      </c>
      <c r="F243" s="20">
        <f t="shared" si="8"/>
        <v>888.93</v>
      </c>
    </row>
    <row r="244" spans="1:6" ht="12.75">
      <c r="A244" s="18" t="s">
        <v>138</v>
      </c>
      <c r="B244" s="18" t="s">
        <v>139</v>
      </c>
      <c r="C244" s="18" t="s">
        <v>1</v>
      </c>
      <c r="D244" s="19">
        <v>12.6</v>
      </c>
      <c r="E244" s="19">
        <v>81.44</v>
      </c>
      <c r="F244" s="20">
        <f t="shared" si="8"/>
        <v>1026.144</v>
      </c>
    </row>
    <row r="245" spans="1:6" s="21" customFormat="1" ht="12.75">
      <c r="A245" s="18" t="s">
        <v>170</v>
      </c>
      <c r="B245" s="18" t="s">
        <v>171</v>
      </c>
      <c r="C245" s="18" t="s">
        <v>1</v>
      </c>
      <c r="D245" s="19">
        <v>307.82</v>
      </c>
      <c r="E245" s="19">
        <v>13.61</v>
      </c>
      <c r="F245" s="20">
        <f t="shared" si="8"/>
        <v>4189.4302</v>
      </c>
    </row>
    <row r="246" spans="1:6" ht="12.75">
      <c r="A246" s="18" t="s">
        <v>140</v>
      </c>
      <c r="B246" s="18" t="s">
        <v>141</v>
      </c>
      <c r="C246" s="18" t="s">
        <v>1</v>
      </c>
      <c r="D246" s="19">
        <v>307.82</v>
      </c>
      <c r="E246" s="19">
        <v>8.14</v>
      </c>
      <c r="F246" s="20">
        <f t="shared" si="8"/>
        <v>2505.6548000000003</v>
      </c>
    </row>
    <row r="247" spans="1:6" ht="12.75">
      <c r="A247" s="18" t="s">
        <v>268</v>
      </c>
      <c r="B247" s="18" t="s">
        <v>269</v>
      </c>
      <c r="C247" s="18" t="s">
        <v>1</v>
      </c>
      <c r="D247" s="19">
        <v>307.82</v>
      </c>
      <c r="E247" s="19">
        <v>15.45</v>
      </c>
      <c r="F247" s="20">
        <f t="shared" si="8"/>
        <v>4755.8189999999995</v>
      </c>
    </row>
    <row r="248" spans="1:6" ht="12.75">
      <c r="A248" s="18" t="s">
        <v>217</v>
      </c>
      <c r="B248" s="18" t="s">
        <v>218</v>
      </c>
      <c r="C248" s="18" t="s">
        <v>1</v>
      </c>
      <c r="D248" s="19">
        <v>307.82</v>
      </c>
      <c r="E248" s="19">
        <v>15.45</v>
      </c>
      <c r="F248" s="20">
        <f t="shared" si="8"/>
        <v>4755.8189999999995</v>
      </c>
    </row>
    <row r="249" spans="1:6" ht="12.75">
      <c r="A249" s="18" t="s">
        <v>219</v>
      </c>
      <c r="B249" s="18" t="s">
        <v>220</v>
      </c>
      <c r="C249" s="18" t="s">
        <v>1</v>
      </c>
      <c r="D249" s="19">
        <v>307.82</v>
      </c>
      <c r="E249" s="19">
        <v>64.34</v>
      </c>
      <c r="F249" s="20">
        <f t="shared" si="8"/>
        <v>19805.1388</v>
      </c>
    </row>
    <row r="250" spans="1:6" ht="12.75">
      <c r="A250" s="5" t="s">
        <v>14</v>
      </c>
      <c r="B250" s="5"/>
      <c r="C250" s="5"/>
      <c r="D250" s="9"/>
      <c r="E250" s="9"/>
      <c r="F250" s="32">
        <f>SUM(F221:F249)</f>
        <v>2399211.8143000007</v>
      </c>
    </row>
    <row r="251" spans="1:6" ht="12.75">
      <c r="A251" s="6" t="s">
        <v>15</v>
      </c>
      <c r="B251" s="6"/>
      <c r="C251" s="6" t="s">
        <v>16</v>
      </c>
      <c r="D251" s="7">
        <v>0.06</v>
      </c>
      <c r="E251" s="6"/>
      <c r="F251" s="33">
        <f>F250*D251</f>
        <v>143952.70885800003</v>
      </c>
    </row>
    <row r="252" spans="1:6" ht="12.75">
      <c r="A252" s="8" t="s">
        <v>6</v>
      </c>
      <c r="B252" s="5"/>
      <c r="C252" t="s">
        <v>1</v>
      </c>
      <c r="D252" s="5">
        <v>500</v>
      </c>
      <c r="E252" s="5"/>
      <c r="F252" s="32">
        <f>SUM(F250:F251)</f>
        <v>2543164.523158001</v>
      </c>
    </row>
    <row r="253" spans="1:6" ht="12.75">
      <c r="A253" s="11" t="s">
        <v>17</v>
      </c>
      <c r="B253" s="12"/>
      <c r="C253" s="12" t="s">
        <v>1</v>
      </c>
      <c r="D253" s="12">
        <v>1</v>
      </c>
      <c r="E253" s="13">
        <f>F252/D252</f>
        <v>5086.329046316002</v>
      </c>
      <c r="F253" s="11"/>
    </row>
  </sheetData>
  <sheetProtection/>
  <printOptions/>
  <pageMargins left="0.75" right="0.75" top="1" bottom="1" header="0" footer="0"/>
  <pageSetup horizontalDpi="600" verticalDpi="600" orientation="landscape" paperSize="9" scale="57" r:id="rId1"/>
  <rowBreaks count="4" manualBreakCount="4">
    <brk id="36" max="255" man="1"/>
    <brk id="86" max="255" man="1"/>
    <brk id="136" max="5" man="1"/>
    <brk id="19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94"/>
  <sheetViews>
    <sheetView zoomScale="95" zoomScaleNormal="95" zoomScalePageLayoutView="0" workbookViewId="0" topLeftCell="A169">
      <selection activeCell="F191" sqref="F191"/>
    </sheetView>
  </sheetViews>
  <sheetFormatPr defaultColWidth="9.140625" defaultRowHeight="12.75"/>
  <cols>
    <col min="2" max="2" width="92.57421875" style="0" customWidth="1"/>
    <col min="4" max="4" width="9.28125" style="0" bestFit="1" customWidth="1"/>
    <col min="5" max="5" width="11.57421875" style="0" bestFit="1" customWidth="1"/>
    <col min="6" max="6" width="9.8515625" style="0" bestFit="1" customWidth="1"/>
  </cols>
  <sheetData>
    <row r="1" spans="1:6" ht="15.75">
      <c r="A1" s="4" t="s">
        <v>270</v>
      </c>
      <c r="B1" s="4" t="s">
        <v>90</v>
      </c>
      <c r="C1" s="4"/>
      <c r="D1" s="4"/>
      <c r="E1" s="4"/>
      <c r="F1" s="4"/>
    </row>
    <row r="2" ht="12.75">
      <c r="A2" t="s">
        <v>11</v>
      </c>
    </row>
    <row r="4" spans="1:6" ht="12.75">
      <c r="A4" s="1" t="s">
        <v>271</v>
      </c>
      <c r="B4" s="1" t="s">
        <v>299</v>
      </c>
      <c r="C4" s="1"/>
      <c r="D4" s="1"/>
      <c r="E4" s="1"/>
      <c r="F4" s="1"/>
    </row>
    <row r="5" spans="1:6" ht="12.75">
      <c r="A5" t="s">
        <v>272</v>
      </c>
      <c r="B5" s="1"/>
      <c r="C5" s="1"/>
      <c r="D5" s="1"/>
      <c r="E5" s="1"/>
      <c r="F5" s="1"/>
    </row>
    <row r="6" spans="1:6" ht="12.75">
      <c r="A6" s="3" t="s">
        <v>2</v>
      </c>
      <c r="B6" s="3" t="s">
        <v>3</v>
      </c>
      <c r="C6" s="3" t="s">
        <v>4</v>
      </c>
      <c r="D6" s="3" t="s">
        <v>5</v>
      </c>
      <c r="E6" s="3" t="s">
        <v>12</v>
      </c>
      <c r="F6" s="3" t="s">
        <v>13</v>
      </c>
    </row>
    <row r="7" spans="1:6" ht="12.75">
      <c r="A7" s="18" t="s">
        <v>273</v>
      </c>
      <c r="B7" s="18" t="s">
        <v>274</v>
      </c>
      <c r="C7" s="18" t="s">
        <v>42</v>
      </c>
      <c r="D7" s="19">
        <v>370.97</v>
      </c>
      <c r="E7" s="19">
        <v>26.73</v>
      </c>
      <c r="F7" s="23">
        <f>D7*E7</f>
        <v>9916.028100000001</v>
      </c>
    </row>
    <row r="8" spans="1:6" ht="12.75">
      <c r="A8" s="18" t="s">
        <v>275</v>
      </c>
      <c r="B8" s="18" t="s">
        <v>276</v>
      </c>
      <c r="C8" s="18" t="s">
        <v>1</v>
      </c>
      <c r="D8" s="19">
        <v>432.8</v>
      </c>
      <c r="E8" s="19">
        <v>214</v>
      </c>
      <c r="F8" s="23">
        <f>D8*E8</f>
        <v>92619.2</v>
      </c>
    </row>
    <row r="9" spans="1:6" ht="12.75">
      <c r="A9" s="18" t="s">
        <v>277</v>
      </c>
      <c r="B9" s="18" t="s">
        <v>278</v>
      </c>
      <c r="C9" s="18" t="s">
        <v>1</v>
      </c>
      <c r="D9" s="19">
        <v>432.8</v>
      </c>
      <c r="E9" s="19">
        <v>49.8</v>
      </c>
      <c r="F9" s="23">
        <f aca="true" t="shared" si="0" ref="F9:F16">D9*E9</f>
        <v>21553.44</v>
      </c>
    </row>
    <row r="10" spans="1:6" ht="12.75">
      <c r="A10" s="18" t="s">
        <v>279</v>
      </c>
      <c r="B10" s="18" t="s">
        <v>280</v>
      </c>
      <c r="C10" s="18" t="s">
        <v>61</v>
      </c>
      <c r="D10" s="19">
        <v>40</v>
      </c>
      <c r="E10" s="19">
        <v>3490</v>
      </c>
      <c r="F10" s="23">
        <f t="shared" si="0"/>
        <v>139600</v>
      </c>
    </row>
    <row r="11" spans="1:6" ht="12.75">
      <c r="A11" s="18" t="s">
        <v>281</v>
      </c>
      <c r="B11" s="18" t="s">
        <v>282</v>
      </c>
      <c r="C11" s="18" t="s">
        <v>1</v>
      </c>
      <c r="D11" s="19">
        <v>72.6</v>
      </c>
      <c r="E11" s="19">
        <v>27.05</v>
      </c>
      <c r="F11" s="20">
        <f t="shared" si="0"/>
        <v>1963.83</v>
      </c>
    </row>
    <row r="12" spans="1:6" ht="12.75">
      <c r="A12" s="18" t="s">
        <v>283</v>
      </c>
      <c r="B12" s="18" t="s">
        <v>284</v>
      </c>
      <c r="C12" s="18" t="s">
        <v>1</v>
      </c>
      <c r="D12" s="19">
        <v>72.6</v>
      </c>
      <c r="E12" s="19">
        <v>12.11</v>
      </c>
      <c r="F12" s="23">
        <f t="shared" si="0"/>
        <v>879.1859999999999</v>
      </c>
    </row>
    <row r="13" spans="1:6" ht="12.75">
      <c r="A13" s="18" t="s">
        <v>285</v>
      </c>
      <c r="B13" s="18" t="s">
        <v>286</v>
      </c>
      <c r="C13" s="18" t="s">
        <v>1</v>
      </c>
      <c r="D13" s="19">
        <v>72.6</v>
      </c>
      <c r="E13" s="19">
        <v>29.65</v>
      </c>
      <c r="F13" s="23">
        <f t="shared" si="0"/>
        <v>2152.5899999999997</v>
      </c>
    </row>
    <row r="14" spans="1:6" ht="12.75">
      <c r="A14" s="18" t="s">
        <v>287</v>
      </c>
      <c r="B14" s="18" t="s">
        <v>288</v>
      </c>
      <c r="C14" s="18" t="s">
        <v>1</v>
      </c>
      <c r="D14" s="19">
        <v>72.6</v>
      </c>
      <c r="E14" s="19">
        <v>57.29</v>
      </c>
      <c r="F14" s="23">
        <f t="shared" si="0"/>
        <v>4159.254</v>
      </c>
    </row>
    <row r="15" spans="1:6" ht="12.75">
      <c r="A15" s="18" t="s">
        <v>289</v>
      </c>
      <c r="B15" s="18" t="s">
        <v>290</v>
      </c>
      <c r="C15" s="18" t="s">
        <v>1</v>
      </c>
      <c r="D15" s="19">
        <v>865.6</v>
      </c>
      <c r="E15" s="19">
        <v>7.86</v>
      </c>
      <c r="F15" s="23">
        <f t="shared" si="0"/>
        <v>6803.616000000001</v>
      </c>
    </row>
    <row r="16" spans="1:6" ht="12.75">
      <c r="A16" s="18" t="s">
        <v>142</v>
      </c>
      <c r="B16" s="18" t="s">
        <v>143</v>
      </c>
      <c r="C16" s="18" t="s">
        <v>1</v>
      </c>
      <c r="D16" s="19">
        <v>865.6</v>
      </c>
      <c r="E16" s="19">
        <v>37.37</v>
      </c>
      <c r="F16" s="23">
        <f t="shared" si="0"/>
        <v>32347.471999999998</v>
      </c>
    </row>
    <row r="17" spans="1:6" ht="12.75">
      <c r="A17" s="5" t="s">
        <v>14</v>
      </c>
      <c r="B17" s="5"/>
      <c r="C17" s="5"/>
      <c r="D17" s="9"/>
      <c r="E17" s="9"/>
      <c r="F17" s="9">
        <f>SUM(F7:F16)</f>
        <v>311994.61610000004</v>
      </c>
    </row>
    <row r="18" spans="1:6" ht="12.75">
      <c r="A18" s="6" t="s">
        <v>15</v>
      </c>
      <c r="B18" s="6"/>
      <c r="C18" s="6" t="s">
        <v>16</v>
      </c>
      <c r="D18" s="7">
        <v>0.06</v>
      </c>
      <c r="E18" s="6"/>
      <c r="F18" s="10">
        <f>F17*D18</f>
        <v>18719.676966000003</v>
      </c>
    </row>
    <row r="19" spans="1:6" ht="12.75">
      <c r="A19" s="8" t="s">
        <v>6</v>
      </c>
      <c r="B19" s="5"/>
      <c r="C19" t="s">
        <v>1</v>
      </c>
      <c r="D19" s="5">
        <v>500</v>
      </c>
      <c r="E19" s="5"/>
      <c r="F19" s="9">
        <f>SUM(F17:F18)</f>
        <v>330714.29306600004</v>
      </c>
    </row>
    <row r="20" spans="1:6" ht="12.75">
      <c r="A20" s="11" t="s">
        <v>17</v>
      </c>
      <c r="B20" s="12"/>
      <c r="C20" s="12" t="s">
        <v>1</v>
      </c>
      <c r="D20" s="12">
        <v>1</v>
      </c>
      <c r="E20" s="13">
        <f>F19/D19</f>
        <v>661.4285861320001</v>
      </c>
      <c r="F20" s="12"/>
    </row>
    <row r="21" ht="12.75">
      <c r="A21" s="14" t="s">
        <v>20</v>
      </c>
    </row>
    <row r="23" spans="1:6" ht="12.75">
      <c r="A23" s="1" t="s">
        <v>291</v>
      </c>
      <c r="B23" s="1" t="s">
        <v>300</v>
      </c>
      <c r="C23" s="1"/>
      <c r="D23" s="1"/>
      <c r="E23" s="1"/>
      <c r="F23" s="1"/>
    </row>
    <row r="24" spans="1:6" ht="12.75">
      <c r="A24" t="s">
        <v>272</v>
      </c>
      <c r="B24" s="1"/>
      <c r="C24" s="1"/>
      <c r="D24" s="1"/>
      <c r="E24" s="1"/>
      <c r="F24" s="1"/>
    </row>
    <row r="25" spans="1:6" ht="12.75">
      <c r="A25" s="3" t="s">
        <v>2</v>
      </c>
      <c r="B25" s="3" t="s">
        <v>3</v>
      </c>
      <c r="C25" s="3" t="s">
        <v>4</v>
      </c>
      <c r="D25" s="3" t="s">
        <v>5</v>
      </c>
      <c r="E25" s="3" t="s">
        <v>12</v>
      </c>
      <c r="F25" s="3" t="s">
        <v>13</v>
      </c>
    </row>
    <row r="26" spans="1:6" ht="12.75">
      <c r="A26" s="18" t="s">
        <v>273</v>
      </c>
      <c r="B26" s="18" t="s">
        <v>274</v>
      </c>
      <c r="C26" s="18" t="s">
        <v>42</v>
      </c>
      <c r="D26" s="19">
        <v>370.97</v>
      </c>
      <c r="E26" s="19">
        <v>26.73</v>
      </c>
      <c r="F26" s="23">
        <f>D26*E26</f>
        <v>9916.028100000001</v>
      </c>
    </row>
    <row r="27" spans="1:6" ht="12.75">
      <c r="A27" s="18" t="s">
        <v>292</v>
      </c>
      <c r="B27" s="18" t="s">
        <v>293</v>
      </c>
      <c r="C27" s="18" t="s">
        <v>1</v>
      </c>
      <c r="D27" s="19">
        <v>432.8</v>
      </c>
      <c r="E27" s="19">
        <v>688</v>
      </c>
      <c r="F27" s="23">
        <f>D27*E27</f>
        <v>297766.4</v>
      </c>
    </row>
    <row r="28" spans="1:6" ht="12.75">
      <c r="A28" s="18" t="s">
        <v>277</v>
      </c>
      <c r="B28" s="18" t="s">
        <v>278</v>
      </c>
      <c r="C28" s="18" t="s">
        <v>1</v>
      </c>
      <c r="D28" s="19">
        <v>432.8</v>
      </c>
      <c r="E28" s="19">
        <v>49.8</v>
      </c>
      <c r="F28" s="23">
        <f aca="true" t="shared" si="1" ref="F28:F35">D28*E28</f>
        <v>21553.44</v>
      </c>
    </row>
    <row r="29" spans="1:6" ht="12.75">
      <c r="A29" s="18" t="s">
        <v>279</v>
      </c>
      <c r="B29" s="18" t="s">
        <v>280</v>
      </c>
      <c r="C29" s="18" t="s">
        <v>61</v>
      </c>
      <c r="D29" s="19">
        <v>40</v>
      </c>
      <c r="E29" s="19">
        <v>3490</v>
      </c>
      <c r="F29" s="23">
        <f t="shared" si="1"/>
        <v>139600</v>
      </c>
    </row>
    <row r="30" spans="1:6" ht="12.75">
      <c r="A30" s="18" t="s">
        <v>281</v>
      </c>
      <c r="B30" s="18" t="s">
        <v>282</v>
      </c>
      <c r="C30" s="18" t="s">
        <v>1</v>
      </c>
      <c r="D30" s="19">
        <v>88</v>
      </c>
      <c r="E30" s="19">
        <v>26.6</v>
      </c>
      <c r="F30" s="20">
        <f t="shared" si="1"/>
        <v>2340.8</v>
      </c>
    </row>
    <row r="31" spans="1:6" ht="12.75">
      <c r="A31" s="18" t="s">
        <v>283</v>
      </c>
      <c r="B31" s="18" t="s">
        <v>284</v>
      </c>
      <c r="C31" s="18" t="s">
        <v>1</v>
      </c>
      <c r="D31" s="19">
        <v>88</v>
      </c>
      <c r="E31" s="19">
        <v>11.88</v>
      </c>
      <c r="F31" s="23">
        <f t="shared" si="1"/>
        <v>1045.44</v>
      </c>
    </row>
    <row r="32" spans="1:6" ht="12.75">
      <c r="A32" s="18" t="s">
        <v>294</v>
      </c>
      <c r="B32" s="18" t="s">
        <v>295</v>
      </c>
      <c r="C32" s="18" t="s">
        <v>1</v>
      </c>
      <c r="D32" s="19">
        <v>88</v>
      </c>
      <c r="E32" s="19">
        <v>52.7</v>
      </c>
      <c r="F32" s="23">
        <f t="shared" si="1"/>
        <v>4637.6</v>
      </c>
    </row>
    <row r="33" spans="1:6" ht="12.75">
      <c r="A33" s="18" t="s">
        <v>287</v>
      </c>
      <c r="B33" s="18" t="s">
        <v>288</v>
      </c>
      <c r="C33" s="18" t="s">
        <v>1</v>
      </c>
      <c r="D33" s="19">
        <v>88</v>
      </c>
      <c r="E33" s="19">
        <v>56.26</v>
      </c>
      <c r="F33" s="23">
        <f t="shared" si="1"/>
        <v>4950.88</v>
      </c>
    </row>
    <row r="34" spans="1:6" ht="12.75">
      <c r="A34" s="18" t="s">
        <v>296</v>
      </c>
      <c r="B34" s="18" t="s">
        <v>297</v>
      </c>
      <c r="C34" s="18" t="s">
        <v>1</v>
      </c>
      <c r="D34" s="19">
        <v>865.6</v>
      </c>
      <c r="E34" s="19">
        <v>60.28</v>
      </c>
      <c r="F34" s="23">
        <f t="shared" si="1"/>
        <v>52178.368</v>
      </c>
    </row>
    <row r="35" spans="1:6" ht="12.75">
      <c r="A35" s="18" t="s">
        <v>142</v>
      </c>
      <c r="B35" s="18" t="s">
        <v>143</v>
      </c>
      <c r="C35" s="18" t="s">
        <v>1</v>
      </c>
      <c r="D35" s="19">
        <v>865.6</v>
      </c>
      <c r="E35" s="19">
        <v>37.37</v>
      </c>
      <c r="F35" s="23">
        <f t="shared" si="1"/>
        <v>32347.471999999998</v>
      </c>
    </row>
    <row r="36" spans="1:6" ht="12.75">
      <c r="A36" s="5" t="s">
        <v>14</v>
      </c>
      <c r="B36" s="5"/>
      <c r="C36" s="5"/>
      <c r="D36" s="9"/>
      <c r="E36" s="9"/>
      <c r="F36" s="9">
        <f>SUM(F26:F35)</f>
        <v>566336.4280999999</v>
      </c>
    </row>
    <row r="37" spans="1:6" ht="12.75">
      <c r="A37" s="6" t="s">
        <v>15</v>
      </c>
      <c r="B37" s="6"/>
      <c r="C37" s="6" t="s">
        <v>16</v>
      </c>
      <c r="D37" s="7">
        <v>0.06</v>
      </c>
      <c r="E37" s="6"/>
      <c r="F37" s="10">
        <f>F36*D37</f>
        <v>33980.18568599999</v>
      </c>
    </row>
    <row r="38" spans="1:6" ht="12.75">
      <c r="A38" s="8" t="s">
        <v>6</v>
      </c>
      <c r="B38" s="5"/>
      <c r="C38" t="s">
        <v>1</v>
      </c>
      <c r="D38" s="5">
        <v>500</v>
      </c>
      <c r="E38" s="5"/>
      <c r="F38" s="9">
        <f>SUM(F36:F37)</f>
        <v>600316.613786</v>
      </c>
    </row>
    <row r="39" spans="1:6" ht="12.75">
      <c r="A39" s="11" t="s">
        <v>17</v>
      </c>
      <c r="B39" s="12"/>
      <c r="C39" s="12" t="s">
        <v>1</v>
      </c>
      <c r="D39" s="12">
        <v>1</v>
      </c>
      <c r="E39" s="13">
        <f>F38/D38</f>
        <v>1200.633227572</v>
      </c>
      <c r="F39" s="12"/>
    </row>
    <row r="41" spans="1:6" ht="12.75">
      <c r="A41" s="1" t="s">
        <v>298</v>
      </c>
      <c r="B41" s="1" t="s">
        <v>301</v>
      </c>
      <c r="C41" s="1"/>
      <c r="D41" s="1"/>
      <c r="E41" s="1"/>
      <c r="F41" s="1"/>
    </row>
    <row r="42" spans="1:6" ht="12.75">
      <c r="A42" t="s">
        <v>272</v>
      </c>
      <c r="B42" s="1"/>
      <c r="C42" s="1"/>
      <c r="D42" s="1"/>
      <c r="E42" s="1"/>
      <c r="F42" s="1"/>
    </row>
    <row r="43" spans="1:6" ht="12.75">
      <c r="A43" s="3" t="s">
        <v>2</v>
      </c>
      <c r="B43" s="3" t="s">
        <v>3</v>
      </c>
      <c r="C43" s="3" t="s">
        <v>4</v>
      </c>
      <c r="D43" s="3" t="s">
        <v>5</v>
      </c>
      <c r="E43" s="3" t="s">
        <v>12</v>
      </c>
      <c r="F43" s="3" t="s">
        <v>13</v>
      </c>
    </row>
    <row r="44" spans="1:6" ht="12.75">
      <c r="A44" s="18" t="s">
        <v>302</v>
      </c>
      <c r="B44" s="18" t="s">
        <v>303</v>
      </c>
      <c r="C44" s="18" t="s">
        <v>42</v>
      </c>
      <c r="D44" s="19">
        <v>178.57</v>
      </c>
      <c r="E44" s="19">
        <v>19.65</v>
      </c>
      <c r="F44" s="23">
        <f>D44*E44</f>
        <v>3508.9004999999997</v>
      </c>
    </row>
    <row r="45" spans="1:6" ht="12.75">
      <c r="A45" s="18" t="s">
        <v>851</v>
      </c>
      <c r="B45" s="18" t="s">
        <v>852</v>
      </c>
      <c r="C45" s="18" t="s">
        <v>1</v>
      </c>
      <c r="D45" s="19">
        <v>449.6</v>
      </c>
      <c r="E45" s="19">
        <v>372</v>
      </c>
      <c r="F45" s="23">
        <f>D45*E45</f>
        <v>167251.2</v>
      </c>
    </row>
    <row r="46" spans="1:6" ht="12.75">
      <c r="A46" s="18" t="s">
        <v>853</v>
      </c>
      <c r="B46" s="18" t="s">
        <v>854</v>
      </c>
      <c r="C46" s="18" t="s">
        <v>1</v>
      </c>
      <c r="D46" s="19">
        <v>44.96</v>
      </c>
      <c r="E46" s="19">
        <v>1020</v>
      </c>
      <c r="F46" s="23">
        <f aca="true" t="shared" si="2" ref="F46:F54">D46*E46</f>
        <v>45859.200000000004</v>
      </c>
    </row>
    <row r="47" spans="1:6" ht="12.75">
      <c r="A47" s="18" t="s">
        <v>279</v>
      </c>
      <c r="B47" s="18" t="s">
        <v>280</v>
      </c>
      <c r="C47" s="18" t="s">
        <v>61</v>
      </c>
      <c r="D47" s="19">
        <v>40</v>
      </c>
      <c r="E47" s="19">
        <v>3490</v>
      </c>
      <c r="F47" s="23">
        <f t="shared" si="2"/>
        <v>139600</v>
      </c>
    </row>
    <row r="48" spans="1:6" ht="12.75">
      <c r="A48" s="18" t="s">
        <v>281</v>
      </c>
      <c r="B48" s="18" t="s">
        <v>282</v>
      </c>
      <c r="C48" s="18" t="s">
        <v>1</v>
      </c>
      <c r="D48" s="19">
        <v>72.6</v>
      </c>
      <c r="E48" s="19">
        <v>27.05</v>
      </c>
      <c r="F48" s="20">
        <f t="shared" si="2"/>
        <v>1963.83</v>
      </c>
    </row>
    <row r="49" spans="1:6" ht="12.75">
      <c r="A49" s="18" t="s">
        <v>283</v>
      </c>
      <c r="B49" s="18" t="s">
        <v>284</v>
      </c>
      <c r="C49" s="18" t="s">
        <v>1</v>
      </c>
      <c r="D49" s="19">
        <v>72.6</v>
      </c>
      <c r="E49" s="19">
        <v>12.11</v>
      </c>
      <c r="F49" s="23">
        <f t="shared" si="2"/>
        <v>879.1859999999999</v>
      </c>
    </row>
    <row r="50" spans="1:6" ht="12.75">
      <c r="A50" s="18" t="s">
        <v>285</v>
      </c>
      <c r="B50" s="18" t="s">
        <v>286</v>
      </c>
      <c r="C50" s="18" t="s">
        <v>1</v>
      </c>
      <c r="D50" s="19">
        <v>72.6</v>
      </c>
      <c r="E50" s="19">
        <v>29.65</v>
      </c>
      <c r="F50" s="23">
        <f t="shared" si="2"/>
        <v>2152.5899999999997</v>
      </c>
    </row>
    <row r="51" spans="1:6" ht="12.75">
      <c r="A51" s="18" t="s">
        <v>287</v>
      </c>
      <c r="B51" s="18" t="s">
        <v>288</v>
      </c>
      <c r="C51" s="18" t="s">
        <v>1</v>
      </c>
      <c r="D51" s="19">
        <v>72.6</v>
      </c>
      <c r="E51" s="19">
        <v>57.29</v>
      </c>
      <c r="F51" s="23">
        <f t="shared" si="2"/>
        <v>4159.254</v>
      </c>
    </row>
    <row r="52" spans="1:6" ht="12.75">
      <c r="A52" s="18" t="s">
        <v>170</v>
      </c>
      <c r="B52" s="18" t="s">
        <v>171</v>
      </c>
      <c r="C52" s="18" t="s">
        <v>1</v>
      </c>
      <c r="D52" s="19">
        <v>854.24</v>
      </c>
      <c r="E52" s="19">
        <v>12.74</v>
      </c>
      <c r="F52" s="23">
        <f t="shared" si="2"/>
        <v>10883.017600000001</v>
      </c>
    </row>
    <row r="53" spans="1:6" ht="12.75">
      <c r="A53" s="18" t="s">
        <v>304</v>
      </c>
      <c r="B53" s="18" t="s">
        <v>305</v>
      </c>
      <c r="C53" s="18" t="s">
        <v>1</v>
      </c>
      <c r="D53" s="19">
        <v>854.24</v>
      </c>
      <c r="E53" s="19">
        <v>32.68</v>
      </c>
      <c r="F53" s="23">
        <f t="shared" si="2"/>
        <v>27916.5632</v>
      </c>
    </row>
    <row r="54" spans="1:6" ht="12.75">
      <c r="A54" s="18" t="s">
        <v>242</v>
      </c>
      <c r="B54" s="18" t="s">
        <v>243</v>
      </c>
      <c r="C54" s="18" t="s">
        <v>1</v>
      </c>
      <c r="D54" s="19">
        <v>1708.48</v>
      </c>
      <c r="E54" s="19">
        <v>21.44</v>
      </c>
      <c r="F54" s="23">
        <f t="shared" si="2"/>
        <v>36629.811200000004</v>
      </c>
    </row>
    <row r="55" spans="1:6" ht="12.75">
      <c r="A55" s="5" t="s">
        <v>14</v>
      </c>
      <c r="B55" s="5"/>
      <c r="C55" s="5"/>
      <c r="D55" s="9"/>
      <c r="E55" s="9"/>
      <c r="F55" s="9">
        <f>SUM(F44:F54)</f>
        <v>440803.55250000005</v>
      </c>
    </row>
    <row r="56" spans="1:6" ht="12.75">
      <c r="A56" s="6" t="s">
        <v>15</v>
      </c>
      <c r="B56" s="6"/>
      <c r="C56" s="6" t="s">
        <v>16</v>
      </c>
      <c r="D56" s="7">
        <v>0.06</v>
      </c>
      <c r="E56" s="6"/>
      <c r="F56" s="10">
        <f>F55*D56</f>
        <v>26448.213150000003</v>
      </c>
    </row>
    <row r="57" spans="1:6" ht="12.75">
      <c r="A57" s="8" t="s">
        <v>6</v>
      </c>
      <c r="B57" s="5"/>
      <c r="C57" t="s">
        <v>1</v>
      </c>
      <c r="D57" s="5">
        <v>500</v>
      </c>
      <c r="E57" s="5"/>
      <c r="F57" s="9">
        <f>SUM(F55:F56)</f>
        <v>467251.7656500001</v>
      </c>
    </row>
    <row r="58" spans="1:6" ht="12.75">
      <c r="A58" s="11" t="s">
        <v>17</v>
      </c>
      <c r="B58" s="12"/>
      <c r="C58" s="12" t="s">
        <v>1</v>
      </c>
      <c r="D58" s="12">
        <v>1</v>
      </c>
      <c r="E58" s="13">
        <f>F57/D57</f>
        <v>934.5035313000002</v>
      </c>
      <c r="F58" s="12"/>
    </row>
    <row r="60" spans="1:6" ht="12.75">
      <c r="A60" s="1" t="s">
        <v>306</v>
      </c>
      <c r="B60" s="1" t="s">
        <v>307</v>
      </c>
      <c r="C60" s="1"/>
      <c r="D60" s="1"/>
      <c r="E60" s="1"/>
      <c r="F60" s="1"/>
    </row>
    <row r="61" spans="1:6" ht="12.75">
      <c r="A61" t="s">
        <v>308</v>
      </c>
      <c r="B61" s="1"/>
      <c r="C61" s="1"/>
      <c r="D61" s="1"/>
      <c r="E61" s="1"/>
      <c r="F61" s="1"/>
    </row>
    <row r="62" spans="1:6" ht="12.75">
      <c r="A62" s="3" t="s">
        <v>2</v>
      </c>
      <c r="B62" s="3" t="s">
        <v>3</v>
      </c>
      <c r="C62" s="3" t="s">
        <v>4</v>
      </c>
      <c r="D62" s="3" t="s">
        <v>5</v>
      </c>
      <c r="E62" s="3" t="s">
        <v>12</v>
      </c>
      <c r="F62" s="3" t="s">
        <v>13</v>
      </c>
    </row>
    <row r="63" spans="1:6" ht="12.75">
      <c r="A63" s="18" t="s">
        <v>100</v>
      </c>
      <c r="B63" s="18" t="s">
        <v>101</v>
      </c>
      <c r="C63" s="18" t="s">
        <v>24</v>
      </c>
      <c r="D63" s="19">
        <v>20.2</v>
      </c>
      <c r="E63" s="19">
        <v>1560</v>
      </c>
      <c r="F63" s="23">
        <f>D63*E63</f>
        <v>31512</v>
      </c>
    </row>
    <row r="64" spans="1:6" ht="12.75">
      <c r="A64" s="18" t="s">
        <v>309</v>
      </c>
      <c r="B64" s="18" t="s">
        <v>310</v>
      </c>
      <c r="C64" s="18" t="s">
        <v>1</v>
      </c>
      <c r="D64" s="19">
        <v>403.9</v>
      </c>
      <c r="E64" s="19">
        <v>970</v>
      </c>
      <c r="F64" s="23">
        <f>D64*E64</f>
        <v>391783</v>
      </c>
    </row>
    <row r="65" spans="1:6" ht="12.75">
      <c r="A65" s="18" t="s">
        <v>853</v>
      </c>
      <c r="B65" s="18" t="s">
        <v>854</v>
      </c>
      <c r="C65" s="18" t="s">
        <v>1</v>
      </c>
      <c r="D65" s="19">
        <v>40.39</v>
      </c>
      <c r="E65" s="19">
        <v>1030</v>
      </c>
      <c r="F65" s="23">
        <f aca="true" t="shared" si="3" ref="F65:F72">D65*E65</f>
        <v>41601.7</v>
      </c>
    </row>
    <row r="66" spans="1:6" ht="12.75">
      <c r="A66" s="18" t="s">
        <v>279</v>
      </c>
      <c r="B66" s="18" t="s">
        <v>280</v>
      </c>
      <c r="C66" s="18" t="s">
        <v>61</v>
      </c>
      <c r="D66" s="19">
        <v>20</v>
      </c>
      <c r="E66" s="19">
        <v>3652</v>
      </c>
      <c r="F66" s="23">
        <f t="shared" si="3"/>
        <v>73040</v>
      </c>
    </row>
    <row r="67" spans="1:6" ht="12.75">
      <c r="A67" s="18" t="s">
        <v>281</v>
      </c>
      <c r="B67" s="18" t="s">
        <v>282</v>
      </c>
      <c r="C67" s="18" t="s">
        <v>1</v>
      </c>
      <c r="D67" s="19">
        <v>30.6</v>
      </c>
      <c r="E67" s="19">
        <v>29.26</v>
      </c>
      <c r="F67" s="20">
        <f t="shared" si="3"/>
        <v>895.3560000000001</v>
      </c>
    </row>
    <row r="68" spans="1:6" ht="12.75">
      <c r="A68" s="18" t="s">
        <v>283</v>
      </c>
      <c r="B68" s="18" t="s">
        <v>284</v>
      </c>
      <c r="C68" s="18" t="s">
        <v>1</v>
      </c>
      <c r="D68" s="19">
        <v>30.6</v>
      </c>
      <c r="E68" s="19">
        <v>13.27</v>
      </c>
      <c r="F68" s="23">
        <f t="shared" si="3"/>
        <v>406.062</v>
      </c>
    </row>
    <row r="69" spans="1:6" ht="12.75">
      <c r="A69" s="18" t="s">
        <v>285</v>
      </c>
      <c r="B69" s="18" t="s">
        <v>286</v>
      </c>
      <c r="C69" s="18" t="s">
        <v>1</v>
      </c>
      <c r="D69" s="19">
        <v>30.6</v>
      </c>
      <c r="E69" s="19">
        <v>32.17</v>
      </c>
      <c r="F69" s="23">
        <f t="shared" si="3"/>
        <v>984.402</v>
      </c>
    </row>
    <row r="70" spans="1:6" ht="12.75">
      <c r="A70" s="18" t="s">
        <v>287</v>
      </c>
      <c r="B70" s="18" t="s">
        <v>288</v>
      </c>
      <c r="C70" s="18" t="s">
        <v>1</v>
      </c>
      <c r="D70" s="19">
        <v>30.6</v>
      </c>
      <c r="E70" s="19">
        <v>62.42</v>
      </c>
      <c r="F70" s="23">
        <f t="shared" si="3"/>
        <v>1910.0520000000001</v>
      </c>
    </row>
    <row r="71" spans="1:6" ht="12.75">
      <c r="A71" s="18" t="s">
        <v>170</v>
      </c>
      <c r="B71" s="18" t="s">
        <v>171</v>
      </c>
      <c r="C71" s="18" t="s">
        <v>1</v>
      </c>
      <c r="D71" s="19">
        <v>767.41</v>
      </c>
      <c r="E71" s="19">
        <v>12.82</v>
      </c>
      <c r="F71" s="23">
        <f t="shared" si="3"/>
        <v>9838.1962</v>
      </c>
    </row>
    <row r="72" spans="1:6" ht="12.75">
      <c r="A72" s="18" t="s">
        <v>304</v>
      </c>
      <c r="B72" s="18" t="s">
        <v>305</v>
      </c>
      <c r="C72" s="18" t="s">
        <v>1</v>
      </c>
      <c r="D72" s="19">
        <v>767.41</v>
      </c>
      <c r="E72" s="19">
        <v>32.94</v>
      </c>
      <c r="F72" s="23">
        <f t="shared" si="3"/>
        <v>25278.485399999998</v>
      </c>
    </row>
    <row r="73" spans="1:6" ht="12.75">
      <c r="A73" s="18" t="s">
        <v>207</v>
      </c>
      <c r="B73" s="18" t="s">
        <v>208</v>
      </c>
      <c r="C73" s="18" t="s">
        <v>1</v>
      </c>
      <c r="D73" s="19">
        <v>767.41</v>
      </c>
      <c r="E73" s="19">
        <v>17.94</v>
      </c>
      <c r="F73" s="23">
        <f>D73*E73</f>
        <v>13767.3354</v>
      </c>
    </row>
    <row r="74" spans="1:6" ht="12.75">
      <c r="A74" s="5" t="s">
        <v>14</v>
      </c>
      <c r="B74" s="5"/>
      <c r="C74" s="5"/>
      <c r="D74" s="9"/>
      <c r="E74" s="9"/>
      <c r="F74" s="9">
        <f>SUM(F63:F73)</f>
        <v>591016.589</v>
      </c>
    </row>
    <row r="75" spans="1:6" ht="12.75">
      <c r="A75" s="6" t="s">
        <v>15</v>
      </c>
      <c r="B75" s="6"/>
      <c r="C75" s="6" t="s">
        <v>16</v>
      </c>
      <c r="D75" s="7">
        <v>0.06</v>
      </c>
      <c r="E75" s="6"/>
      <c r="F75" s="10">
        <f>F74*D75</f>
        <v>35460.99534</v>
      </c>
    </row>
    <row r="76" spans="1:6" ht="12.75">
      <c r="A76" s="8" t="s">
        <v>6</v>
      </c>
      <c r="B76" s="5"/>
      <c r="C76" t="s">
        <v>1</v>
      </c>
      <c r="D76" s="5">
        <v>500</v>
      </c>
      <c r="E76" s="5"/>
      <c r="F76" s="9">
        <f>SUM(F74:F75)</f>
        <v>626477.5843400001</v>
      </c>
    </row>
    <row r="77" spans="1:6" ht="12.75">
      <c r="A77" s="11" t="s">
        <v>17</v>
      </c>
      <c r="B77" s="12"/>
      <c r="C77" s="12" t="s">
        <v>1</v>
      </c>
      <c r="D77" s="12">
        <v>1</v>
      </c>
      <c r="E77" s="13">
        <f>F76/D76</f>
        <v>1252.95516868</v>
      </c>
      <c r="F77" s="12"/>
    </row>
    <row r="79" spans="1:6" ht="12.75">
      <c r="A79" s="1" t="s">
        <v>311</v>
      </c>
      <c r="B79" s="1" t="s">
        <v>312</v>
      </c>
      <c r="C79" s="1"/>
      <c r="D79" s="1"/>
      <c r="E79" s="1"/>
      <c r="F79" s="1"/>
    </row>
    <row r="80" spans="1:6" ht="12.75">
      <c r="A80" t="s">
        <v>308</v>
      </c>
      <c r="B80" s="1"/>
      <c r="C80" s="1"/>
      <c r="D80" s="1"/>
      <c r="E80" s="1"/>
      <c r="F80" s="1"/>
    </row>
    <row r="81" spans="1:6" ht="12.75">
      <c r="A81" s="3" t="s">
        <v>2</v>
      </c>
      <c r="B81" s="3" t="s">
        <v>3</v>
      </c>
      <c r="C81" s="3" t="s">
        <v>4</v>
      </c>
      <c r="D81" s="3" t="s">
        <v>5</v>
      </c>
      <c r="E81" s="3" t="s">
        <v>12</v>
      </c>
      <c r="F81" s="3" t="s">
        <v>13</v>
      </c>
    </row>
    <row r="82" spans="1:6" ht="12.75">
      <c r="A82" s="18" t="s">
        <v>100</v>
      </c>
      <c r="B82" s="18" t="s">
        <v>101</v>
      </c>
      <c r="C82" s="18" t="s">
        <v>24</v>
      </c>
      <c r="D82" s="19">
        <v>21.54</v>
      </c>
      <c r="E82" s="19">
        <v>1550</v>
      </c>
      <c r="F82" s="23">
        <f aca="true" t="shared" si="4" ref="F82:F88">D82*E82</f>
        <v>33387</v>
      </c>
    </row>
    <row r="83" spans="1:6" ht="12.75">
      <c r="A83" s="18" t="s">
        <v>246</v>
      </c>
      <c r="B83" s="18" t="s">
        <v>247</v>
      </c>
      <c r="C83" s="18" t="s">
        <v>42</v>
      </c>
      <c r="D83" s="19">
        <v>156.25</v>
      </c>
      <c r="E83" s="19">
        <v>24.09</v>
      </c>
      <c r="F83" s="23">
        <f t="shared" si="4"/>
        <v>3764.0625</v>
      </c>
    </row>
    <row r="84" spans="1:6" s="21" customFormat="1" ht="12.75">
      <c r="A84" s="18" t="s">
        <v>313</v>
      </c>
      <c r="B84" s="18" t="s">
        <v>314</v>
      </c>
      <c r="C84" s="18" t="s">
        <v>1</v>
      </c>
      <c r="D84" s="19">
        <v>403.9</v>
      </c>
      <c r="E84" s="19">
        <v>568</v>
      </c>
      <c r="F84" s="23">
        <f t="shared" si="4"/>
        <v>229415.19999999998</v>
      </c>
    </row>
    <row r="85" spans="1:6" s="21" customFormat="1" ht="12.75">
      <c r="A85" s="18" t="s">
        <v>315</v>
      </c>
      <c r="B85" s="18" t="s">
        <v>316</v>
      </c>
      <c r="C85" s="18" t="s">
        <v>42</v>
      </c>
      <c r="D85" s="19">
        <v>38.4</v>
      </c>
      <c r="E85" s="19">
        <v>476</v>
      </c>
      <c r="F85" s="23">
        <f t="shared" si="4"/>
        <v>18278.399999999998</v>
      </c>
    </row>
    <row r="86" spans="1:6" s="21" customFormat="1" ht="12.75">
      <c r="A86" s="18" t="s">
        <v>168</v>
      </c>
      <c r="B86" s="18" t="s">
        <v>169</v>
      </c>
      <c r="C86" s="18" t="s">
        <v>1</v>
      </c>
      <c r="D86" s="19">
        <v>807.8</v>
      </c>
      <c r="E86" s="19">
        <v>167</v>
      </c>
      <c r="F86" s="23">
        <f t="shared" si="4"/>
        <v>134902.6</v>
      </c>
    </row>
    <row r="87" spans="1:6" ht="12.75">
      <c r="A87" s="18" t="s">
        <v>837</v>
      </c>
      <c r="B87" s="18" t="s">
        <v>838</v>
      </c>
      <c r="C87" s="18" t="s">
        <v>1</v>
      </c>
      <c r="D87" s="19">
        <v>40.39</v>
      </c>
      <c r="E87" s="19">
        <v>1010</v>
      </c>
      <c r="F87" s="23">
        <f t="shared" si="4"/>
        <v>40793.9</v>
      </c>
    </row>
    <row r="88" spans="1:6" ht="12.75">
      <c r="A88" s="18" t="s">
        <v>279</v>
      </c>
      <c r="B88" s="18" t="s">
        <v>280</v>
      </c>
      <c r="C88" s="18" t="s">
        <v>61</v>
      </c>
      <c r="D88" s="19">
        <v>20</v>
      </c>
      <c r="E88" s="19">
        <v>3652</v>
      </c>
      <c r="F88" s="23">
        <f t="shared" si="4"/>
        <v>73040</v>
      </c>
    </row>
    <row r="89" spans="1:6" ht="12.75">
      <c r="A89" s="18" t="s">
        <v>281</v>
      </c>
      <c r="B89" s="18" t="s">
        <v>282</v>
      </c>
      <c r="C89" s="18" t="s">
        <v>1</v>
      </c>
      <c r="D89" s="19">
        <v>36.3</v>
      </c>
      <c r="E89" s="19">
        <v>28.79</v>
      </c>
      <c r="F89" s="20">
        <f aca="true" t="shared" si="5" ref="F89:F95">D89*E89</f>
        <v>1045.077</v>
      </c>
    </row>
    <row r="90" spans="1:6" ht="12.75">
      <c r="A90" s="18" t="s">
        <v>283</v>
      </c>
      <c r="B90" s="18" t="s">
        <v>284</v>
      </c>
      <c r="C90" s="18" t="s">
        <v>1</v>
      </c>
      <c r="D90" s="19">
        <v>36.3</v>
      </c>
      <c r="E90" s="19">
        <v>13.02</v>
      </c>
      <c r="F90" s="23">
        <f t="shared" si="5"/>
        <v>472.6259999999999</v>
      </c>
    </row>
    <row r="91" spans="1:6" ht="12.75">
      <c r="A91" s="18" t="s">
        <v>285</v>
      </c>
      <c r="B91" s="18" t="s">
        <v>286</v>
      </c>
      <c r="C91" s="18" t="s">
        <v>1</v>
      </c>
      <c r="D91" s="19">
        <v>36.3</v>
      </c>
      <c r="E91" s="19">
        <v>31.64</v>
      </c>
      <c r="F91" s="23">
        <f t="shared" si="5"/>
        <v>1148.532</v>
      </c>
    </row>
    <row r="92" spans="1:6" ht="12.75">
      <c r="A92" s="18" t="s">
        <v>317</v>
      </c>
      <c r="B92" s="18" t="s">
        <v>318</v>
      </c>
      <c r="C92" s="18" t="s">
        <v>1</v>
      </c>
      <c r="D92" s="19">
        <v>36.3</v>
      </c>
      <c r="E92" s="19">
        <v>31.64</v>
      </c>
      <c r="F92" s="23">
        <f t="shared" si="5"/>
        <v>1148.532</v>
      </c>
    </row>
    <row r="93" spans="1:6" ht="12.75">
      <c r="A93" s="18" t="s">
        <v>170</v>
      </c>
      <c r="B93" s="18" t="s">
        <v>171</v>
      </c>
      <c r="C93" s="18" t="s">
        <v>1</v>
      </c>
      <c r="D93" s="19">
        <v>767.41</v>
      </c>
      <c r="E93" s="19">
        <v>12.82</v>
      </c>
      <c r="F93" s="23">
        <f t="shared" si="5"/>
        <v>9838.1962</v>
      </c>
    </row>
    <row r="94" spans="1:6" ht="12.75">
      <c r="A94" s="18" t="s">
        <v>140</v>
      </c>
      <c r="B94" s="18" t="s">
        <v>141</v>
      </c>
      <c r="C94" s="18" t="s">
        <v>1</v>
      </c>
      <c r="D94" s="19">
        <v>767.41</v>
      </c>
      <c r="E94" s="19">
        <v>7.55</v>
      </c>
      <c r="F94" s="23">
        <f t="shared" si="5"/>
        <v>5793.9455</v>
      </c>
    </row>
    <row r="95" spans="1:6" ht="12.75">
      <c r="A95" s="18" t="s">
        <v>207</v>
      </c>
      <c r="B95" s="18" t="s">
        <v>208</v>
      </c>
      <c r="C95" s="18" t="s">
        <v>1</v>
      </c>
      <c r="D95" s="19">
        <v>1534.82</v>
      </c>
      <c r="E95" s="19">
        <v>17.16</v>
      </c>
      <c r="F95" s="23">
        <f t="shared" si="5"/>
        <v>26337.5112</v>
      </c>
    </row>
    <row r="96" spans="1:6" ht="12.75">
      <c r="A96" s="5" t="s">
        <v>14</v>
      </c>
      <c r="B96" s="5"/>
      <c r="C96" s="5"/>
      <c r="D96" s="9"/>
      <c r="E96" s="9"/>
      <c r="F96" s="9">
        <f>SUM(F82:F95)</f>
        <v>579365.5824000001</v>
      </c>
    </row>
    <row r="97" spans="1:6" ht="12.75">
      <c r="A97" s="6" t="s">
        <v>15</v>
      </c>
      <c r="B97" s="6"/>
      <c r="C97" s="6" t="s">
        <v>16</v>
      </c>
      <c r="D97" s="7">
        <v>0.06</v>
      </c>
      <c r="E97" s="6"/>
      <c r="F97" s="10">
        <f>F96*D97</f>
        <v>34761.934944</v>
      </c>
    </row>
    <row r="98" spans="1:6" ht="12.75">
      <c r="A98" s="8" t="s">
        <v>6</v>
      </c>
      <c r="B98" s="5"/>
      <c r="C98" t="s">
        <v>1</v>
      </c>
      <c r="D98" s="5">
        <v>500</v>
      </c>
      <c r="E98" s="5"/>
      <c r="F98" s="9">
        <f>SUM(F96:F97)</f>
        <v>614127.517344</v>
      </c>
    </row>
    <row r="99" spans="1:6" ht="12.75">
      <c r="A99" s="11" t="s">
        <v>17</v>
      </c>
      <c r="B99" s="12"/>
      <c r="C99" s="12" t="s">
        <v>1</v>
      </c>
      <c r="D99" s="12">
        <v>1</v>
      </c>
      <c r="E99" s="13">
        <f>F98/D98</f>
        <v>1228.255034688</v>
      </c>
      <c r="F99" s="12"/>
    </row>
    <row r="101" spans="1:6" ht="12.75">
      <c r="A101" s="1" t="s">
        <v>319</v>
      </c>
      <c r="B101" s="1" t="s">
        <v>320</v>
      </c>
      <c r="C101" s="1"/>
      <c r="D101" s="1"/>
      <c r="E101" s="1"/>
      <c r="F101" s="1"/>
    </row>
    <row r="102" spans="1:6" ht="12.75">
      <c r="A102" t="s">
        <v>308</v>
      </c>
      <c r="B102" s="1"/>
      <c r="C102" s="1"/>
      <c r="D102" s="1"/>
      <c r="E102" s="1"/>
      <c r="F102" s="1"/>
    </row>
    <row r="103" spans="1:6" ht="12.75">
      <c r="A103" s="3" t="s">
        <v>2</v>
      </c>
      <c r="B103" s="3" t="s">
        <v>3</v>
      </c>
      <c r="C103" s="3" t="s">
        <v>4</v>
      </c>
      <c r="D103" s="3" t="s">
        <v>5</v>
      </c>
      <c r="E103" s="3" t="s">
        <v>12</v>
      </c>
      <c r="F103" s="3" t="s">
        <v>13</v>
      </c>
    </row>
    <row r="104" spans="1:6" ht="12.75">
      <c r="A104" s="18" t="s">
        <v>100</v>
      </c>
      <c r="B104" s="18" t="s">
        <v>101</v>
      </c>
      <c r="C104" s="18" t="s">
        <v>24</v>
      </c>
      <c r="D104" s="19">
        <v>25</v>
      </c>
      <c r="E104" s="19">
        <v>1530</v>
      </c>
      <c r="F104" s="23">
        <f>D104*E104</f>
        <v>38250</v>
      </c>
    </row>
    <row r="105" spans="1:6" ht="12.75">
      <c r="A105" s="18" t="s">
        <v>302</v>
      </c>
      <c r="B105" s="18" t="s">
        <v>303</v>
      </c>
      <c r="C105" s="18" t="s">
        <v>42</v>
      </c>
      <c r="D105" s="19">
        <v>156.25</v>
      </c>
      <c r="E105" s="19">
        <v>19.87</v>
      </c>
      <c r="F105" s="23">
        <f>D105*E105</f>
        <v>3104.6875</v>
      </c>
    </row>
    <row r="106" spans="1:6" ht="12.75">
      <c r="A106" s="18" t="s">
        <v>321</v>
      </c>
      <c r="B106" s="18" t="s">
        <v>322</v>
      </c>
      <c r="C106" s="18" t="s">
        <v>1</v>
      </c>
      <c r="D106" s="19">
        <v>370.3</v>
      </c>
      <c r="E106" s="19">
        <v>654</v>
      </c>
      <c r="F106" s="23">
        <f aca="true" t="shared" si="6" ref="F106:F117">D106*E106</f>
        <v>242176.2</v>
      </c>
    </row>
    <row r="107" spans="1:6" ht="12.75">
      <c r="A107" s="18" t="s">
        <v>184</v>
      </c>
      <c r="B107" s="18" t="s">
        <v>185</v>
      </c>
      <c r="C107" s="18" t="s">
        <v>42</v>
      </c>
      <c r="D107" s="19">
        <v>38.4</v>
      </c>
      <c r="E107" s="19">
        <v>230</v>
      </c>
      <c r="F107" s="23">
        <f t="shared" si="6"/>
        <v>8832</v>
      </c>
    </row>
    <row r="108" spans="1:6" ht="12.75">
      <c r="A108" s="18" t="s">
        <v>323</v>
      </c>
      <c r="B108" s="18" t="s">
        <v>324</v>
      </c>
      <c r="C108" s="18" t="s">
        <v>1</v>
      </c>
      <c r="D108" s="19">
        <v>370.3</v>
      </c>
      <c r="E108" s="19">
        <v>166</v>
      </c>
      <c r="F108" s="23">
        <f t="shared" si="6"/>
        <v>61469.8</v>
      </c>
    </row>
    <row r="109" spans="1:6" ht="12.75">
      <c r="A109" s="18" t="s">
        <v>192</v>
      </c>
      <c r="B109" s="18" t="s">
        <v>193</v>
      </c>
      <c r="C109" s="18" t="s">
        <v>1</v>
      </c>
      <c r="D109" s="19">
        <v>370.3</v>
      </c>
      <c r="E109" s="19">
        <v>166</v>
      </c>
      <c r="F109" s="23">
        <f t="shared" si="6"/>
        <v>61469.8</v>
      </c>
    </row>
    <row r="110" spans="1:6" ht="12.75">
      <c r="A110" s="18" t="s">
        <v>837</v>
      </c>
      <c r="B110" s="18" t="s">
        <v>838</v>
      </c>
      <c r="C110" s="18" t="s">
        <v>1</v>
      </c>
      <c r="D110" s="19">
        <v>37.3</v>
      </c>
      <c r="E110" s="19">
        <v>1010</v>
      </c>
      <c r="F110" s="23">
        <f t="shared" si="6"/>
        <v>37673</v>
      </c>
    </row>
    <row r="111" spans="1:6" ht="12.75">
      <c r="A111" s="18" t="s">
        <v>279</v>
      </c>
      <c r="B111" s="18" t="s">
        <v>280</v>
      </c>
      <c r="C111" s="18" t="s">
        <v>61</v>
      </c>
      <c r="D111" s="19">
        <v>40</v>
      </c>
      <c r="E111" s="19">
        <v>3490</v>
      </c>
      <c r="F111" s="23">
        <f t="shared" si="6"/>
        <v>139600</v>
      </c>
    </row>
    <row r="112" spans="1:6" ht="12.75">
      <c r="A112" s="18" t="s">
        <v>281</v>
      </c>
      <c r="B112" s="18" t="s">
        <v>282</v>
      </c>
      <c r="C112" s="18" t="s">
        <v>1</v>
      </c>
      <c r="D112" s="19">
        <v>72.6</v>
      </c>
      <c r="E112" s="19">
        <v>27.05</v>
      </c>
      <c r="F112" s="20">
        <f t="shared" si="6"/>
        <v>1963.83</v>
      </c>
    </row>
    <row r="113" spans="1:6" ht="12.75">
      <c r="A113" s="18" t="s">
        <v>283</v>
      </c>
      <c r="B113" s="18" t="s">
        <v>284</v>
      </c>
      <c r="C113" s="18" t="s">
        <v>1</v>
      </c>
      <c r="D113" s="19">
        <v>72.6</v>
      </c>
      <c r="E113" s="19">
        <v>12.11</v>
      </c>
      <c r="F113" s="23">
        <f t="shared" si="6"/>
        <v>879.1859999999999</v>
      </c>
    </row>
    <row r="114" spans="1:6" ht="12.75">
      <c r="A114" s="18" t="s">
        <v>285</v>
      </c>
      <c r="B114" s="18" t="s">
        <v>286</v>
      </c>
      <c r="C114" s="18" t="s">
        <v>1</v>
      </c>
      <c r="D114" s="19">
        <v>72.6</v>
      </c>
      <c r="E114" s="19">
        <v>29.65</v>
      </c>
      <c r="F114" s="23">
        <f t="shared" si="6"/>
        <v>2152.5899999999997</v>
      </c>
    </row>
    <row r="115" spans="1:6" ht="12.75">
      <c r="A115" s="18" t="s">
        <v>287</v>
      </c>
      <c r="B115" s="18" t="s">
        <v>288</v>
      </c>
      <c r="C115" s="18" t="s">
        <v>1</v>
      </c>
      <c r="D115" s="19">
        <v>72.6</v>
      </c>
      <c r="E115" s="19">
        <v>57.29</v>
      </c>
      <c r="F115" s="23">
        <f t="shared" si="6"/>
        <v>4159.254</v>
      </c>
    </row>
    <row r="116" spans="1:6" ht="12.75">
      <c r="A116" s="18" t="s">
        <v>170</v>
      </c>
      <c r="B116" s="18" t="s">
        <v>171</v>
      </c>
      <c r="C116" s="18" t="s">
        <v>1</v>
      </c>
      <c r="D116" s="19">
        <v>333.27</v>
      </c>
      <c r="E116" s="19">
        <v>13.54</v>
      </c>
      <c r="F116" s="23">
        <f t="shared" si="6"/>
        <v>4512.475799999999</v>
      </c>
    </row>
    <row r="117" spans="1:6" ht="12.75">
      <c r="A117" s="18" t="s">
        <v>207</v>
      </c>
      <c r="B117" s="18" t="s">
        <v>208</v>
      </c>
      <c r="C117" s="18" t="s">
        <v>1</v>
      </c>
      <c r="D117" s="19">
        <v>2201.06</v>
      </c>
      <c r="E117" s="19">
        <v>16.78</v>
      </c>
      <c r="F117" s="23">
        <f t="shared" si="6"/>
        <v>36933.7868</v>
      </c>
    </row>
    <row r="118" spans="1:6" ht="12.75">
      <c r="A118" s="5" t="s">
        <v>14</v>
      </c>
      <c r="B118" s="5"/>
      <c r="C118" s="5"/>
      <c r="D118" s="9"/>
      <c r="E118" s="9"/>
      <c r="F118" s="9">
        <f>SUM(F104:F117)</f>
        <v>643176.6100999999</v>
      </c>
    </row>
    <row r="119" spans="1:6" ht="12.75">
      <c r="A119" s="6" t="s">
        <v>15</v>
      </c>
      <c r="B119" s="6"/>
      <c r="C119" s="6" t="s">
        <v>16</v>
      </c>
      <c r="D119" s="7">
        <v>0.06</v>
      </c>
      <c r="E119" s="6"/>
      <c r="F119" s="10">
        <f>F118*D119</f>
        <v>38590.59660599999</v>
      </c>
    </row>
    <row r="120" spans="1:6" ht="12.75">
      <c r="A120" s="8" t="s">
        <v>6</v>
      </c>
      <c r="B120" s="5"/>
      <c r="C120" t="s">
        <v>1</v>
      </c>
      <c r="D120" s="5">
        <v>500</v>
      </c>
      <c r="E120" s="5"/>
      <c r="F120" s="9">
        <f>SUM(F118:F119)</f>
        <v>681767.2067059999</v>
      </c>
    </row>
    <row r="121" spans="1:6" ht="12.75">
      <c r="A121" s="11" t="s">
        <v>17</v>
      </c>
      <c r="B121" s="12"/>
      <c r="C121" s="12" t="s">
        <v>1</v>
      </c>
      <c r="D121" s="12">
        <v>1</v>
      </c>
      <c r="E121" s="13">
        <f>F120/D120</f>
        <v>1363.5344134119998</v>
      </c>
      <c r="F121" s="12"/>
    </row>
    <row r="123" spans="1:6" ht="12.75">
      <c r="A123" s="1" t="s">
        <v>325</v>
      </c>
      <c r="B123" s="1" t="s">
        <v>326</v>
      </c>
      <c r="C123" s="1"/>
      <c r="D123" s="1"/>
      <c r="E123" s="1"/>
      <c r="F123" s="1"/>
    </row>
    <row r="124" spans="1:6" ht="12.75">
      <c r="A124" t="s">
        <v>308</v>
      </c>
      <c r="B124" s="1"/>
      <c r="C124" s="1"/>
      <c r="D124" s="1"/>
      <c r="E124" s="1"/>
      <c r="F124" s="1"/>
    </row>
    <row r="125" spans="1:6" ht="12.75">
      <c r="A125" s="3" t="s">
        <v>2</v>
      </c>
      <c r="B125" s="3" t="s">
        <v>3</v>
      </c>
      <c r="C125" s="3" t="s">
        <v>4</v>
      </c>
      <c r="D125" s="3" t="s">
        <v>5</v>
      </c>
      <c r="E125" s="3" t="s">
        <v>12</v>
      </c>
      <c r="F125" s="3" t="s">
        <v>13</v>
      </c>
    </row>
    <row r="126" spans="1:6" ht="12.75">
      <c r="A126" s="18" t="s">
        <v>100</v>
      </c>
      <c r="B126" s="18" t="s">
        <v>101</v>
      </c>
      <c r="C126" s="18" t="s">
        <v>24</v>
      </c>
      <c r="D126" s="19">
        <v>25</v>
      </c>
      <c r="E126" s="19">
        <v>1530</v>
      </c>
      <c r="F126" s="23">
        <f>D126*E126</f>
        <v>38250</v>
      </c>
    </row>
    <row r="127" spans="1:6" ht="12.75">
      <c r="A127" s="18" t="s">
        <v>302</v>
      </c>
      <c r="B127" s="18" t="s">
        <v>303</v>
      </c>
      <c r="C127" s="18" t="s">
        <v>42</v>
      </c>
      <c r="D127" s="19">
        <v>156.25</v>
      </c>
      <c r="E127" s="19">
        <v>19.87</v>
      </c>
      <c r="F127" s="23">
        <f aca="true" t="shared" si="7" ref="F127:F142">D127*E127</f>
        <v>3104.6875</v>
      </c>
    </row>
    <row r="128" spans="1:6" ht="12.75">
      <c r="A128" s="18" t="s">
        <v>327</v>
      </c>
      <c r="B128" s="18" t="s">
        <v>328</v>
      </c>
      <c r="C128" s="18" t="s">
        <v>1</v>
      </c>
      <c r="D128" s="19">
        <v>403.9</v>
      </c>
      <c r="E128" s="19">
        <v>499</v>
      </c>
      <c r="F128" s="23">
        <f t="shared" si="7"/>
        <v>201546.09999999998</v>
      </c>
    </row>
    <row r="129" spans="1:6" ht="12.75">
      <c r="A129" s="18" t="s">
        <v>186</v>
      </c>
      <c r="B129" s="18" t="s">
        <v>187</v>
      </c>
      <c r="C129" s="18" t="s">
        <v>42</v>
      </c>
      <c r="D129" s="19">
        <v>19.2</v>
      </c>
      <c r="E129" s="19">
        <v>136</v>
      </c>
      <c r="F129" s="23">
        <f t="shared" si="7"/>
        <v>2611.2</v>
      </c>
    </row>
    <row r="130" spans="1:6" ht="12.75">
      <c r="A130" s="18" t="s">
        <v>329</v>
      </c>
      <c r="B130" s="18" t="s">
        <v>330</v>
      </c>
      <c r="C130" s="18" t="s">
        <v>42</v>
      </c>
      <c r="D130" s="19">
        <v>3</v>
      </c>
      <c r="E130" s="19">
        <v>1220</v>
      </c>
      <c r="F130" s="23">
        <f t="shared" si="7"/>
        <v>3660</v>
      </c>
    </row>
    <row r="131" spans="1:6" ht="12.75">
      <c r="A131" s="18" t="s">
        <v>331</v>
      </c>
      <c r="B131" s="18" t="s">
        <v>332</v>
      </c>
      <c r="C131" s="18" t="s">
        <v>42</v>
      </c>
      <c r="D131" s="19">
        <v>6</v>
      </c>
      <c r="E131" s="19">
        <v>720</v>
      </c>
      <c r="F131" s="23">
        <f t="shared" si="7"/>
        <v>4320</v>
      </c>
    </row>
    <row r="132" spans="1:6" ht="12.75">
      <c r="A132" s="18" t="s">
        <v>333</v>
      </c>
      <c r="B132" s="18" t="s">
        <v>334</v>
      </c>
      <c r="C132" s="18" t="s">
        <v>42</v>
      </c>
      <c r="D132" s="19">
        <v>3</v>
      </c>
      <c r="E132" s="19">
        <v>4570</v>
      </c>
      <c r="F132" s="23">
        <f t="shared" si="7"/>
        <v>13710</v>
      </c>
    </row>
    <row r="133" spans="1:6" ht="12.75">
      <c r="A133" s="18" t="s">
        <v>335</v>
      </c>
      <c r="B133" s="18" t="s">
        <v>336</v>
      </c>
      <c r="C133" s="18" t="s">
        <v>61</v>
      </c>
      <c r="D133" s="19">
        <v>1</v>
      </c>
      <c r="E133" s="19">
        <v>1130</v>
      </c>
      <c r="F133" s="23">
        <f t="shared" si="7"/>
        <v>1130</v>
      </c>
    </row>
    <row r="134" spans="1:6" ht="12.75">
      <c r="A134" s="18" t="s">
        <v>192</v>
      </c>
      <c r="B134" s="18" t="s">
        <v>193</v>
      </c>
      <c r="C134" s="18" t="s">
        <v>1</v>
      </c>
      <c r="D134" s="19">
        <v>807.8</v>
      </c>
      <c r="E134" s="19">
        <v>157</v>
      </c>
      <c r="F134" s="23">
        <f t="shared" si="7"/>
        <v>126824.59999999999</v>
      </c>
    </row>
    <row r="135" spans="1:6" ht="12.75">
      <c r="A135" s="18" t="s">
        <v>837</v>
      </c>
      <c r="B135" s="18" t="s">
        <v>838</v>
      </c>
      <c r="C135" s="18" t="s">
        <v>1</v>
      </c>
      <c r="D135" s="19">
        <v>40.39</v>
      </c>
      <c r="E135" s="19">
        <v>1010</v>
      </c>
      <c r="F135" s="23">
        <f t="shared" si="7"/>
        <v>40793.9</v>
      </c>
    </row>
    <row r="136" spans="1:6" ht="12.75">
      <c r="A136" s="18" t="s">
        <v>279</v>
      </c>
      <c r="B136" s="18" t="s">
        <v>280</v>
      </c>
      <c r="C136" s="18" t="s">
        <v>61</v>
      </c>
      <c r="D136" s="19">
        <v>20</v>
      </c>
      <c r="E136" s="19">
        <v>3650</v>
      </c>
      <c r="F136" s="23">
        <f t="shared" si="7"/>
        <v>73000</v>
      </c>
    </row>
    <row r="137" spans="1:6" ht="12.75">
      <c r="A137" s="18" t="s">
        <v>281</v>
      </c>
      <c r="B137" s="18" t="s">
        <v>282</v>
      </c>
      <c r="C137" s="18" t="s">
        <v>1</v>
      </c>
      <c r="D137" s="19">
        <v>36.3</v>
      </c>
      <c r="E137" s="19">
        <v>28.79</v>
      </c>
      <c r="F137" s="23">
        <f t="shared" si="7"/>
        <v>1045.077</v>
      </c>
    </row>
    <row r="138" spans="1:6" ht="12.75">
      <c r="A138" s="18" t="s">
        <v>283</v>
      </c>
      <c r="B138" s="18" t="s">
        <v>284</v>
      </c>
      <c r="C138" s="18" t="s">
        <v>1</v>
      </c>
      <c r="D138" s="19">
        <v>36.3</v>
      </c>
      <c r="E138" s="19">
        <v>13.02</v>
      </c>
      <c r="F138" s="23">
        <f t="shared" si="7"/>
        <v>472.6259999999999</v>
      </c>
    </row>
    <row r="139" spans="1:6" ht="12.75">
      <c r="A139" s="18" t="s">
        <v>285</v>
      </c>
      <c r="B139" s="18" t="s">
        <v>286</v>
      </c>
      <c r="C139" s="18" t="s">
        <v>1</v>
      </c>
      <c r="D139" s="19">
        <v>36.3</v>
      </c>
      <c r="E139" s="19">
        <v>31.64</v>
      </c>
      <c r="F139" s="23">
        <f t="shared" si="7"/>
        <v>1148.532</v>
      </c>
    </row>
    <row r="140" spans="1:6" ht="12.75">
      <c r="A140" s="18" t="s">
        <v>287</v>
      </c>
      <c r="B140" s="18" t="s">
        <v>288</v>
      </c>
      <c r="C140" s="18" t="s">
        <v>1</v>
      </c>
      <c r="D140" s="19">
        <v>36.3</v>
      </c>
      <c r="E140" s="19">
        <v>61.33</v>
      </c>
      <c r="F140" s="23">
        <f t="shared" si="7"/>
        <v>2226.2789999999995</v>
      </c>
    </row>
    <row r="141" spans="1:6" ht="12.75">
      <c r="A141" s="18" t="s">
        <v>170</v>
      </c>
      <c r="B141" s="18" t="s">
        <v>171</v>
      </c>
      <c r="C141" s="18" t="s">
        <v>1</v>
      </c>
      <c r="D141" s="19">
        <v>767.41</v>
      </c>
      <c r="E141" s="19">
        <v>12.82</v>
      </c>
      <c r="F141" s="23">
        <f t="shared" si="7"/>
        <v>9838.1962</v>
      </c>
    </row>
    <row r="142" spans="1:6" ht="12.75">
      <c r="A142" s="18" t="s">
        <v>140</v>
      </c>
      <c r="B142" s="18" t="s">
        <v>141</v>
      </c>
      <c r="C142" s="18" t="s">
        <v>1</v>
      </c>
      <c r="D142" s="19">
        <v>767.41</v>
      </c>
      <c r="E142" s="19">
        <v>7.55</v>
      </c>
      <c r="F142" s="23">
        <f t="shared" si="7"/>
        <v>5793.9455</v>
      </c>
    </row>
    <row r="143" spans="1:6" ht="12.75">
      <c r="A143" s="18" t="s">
        <v>207</v>
      </c>
      <c r="B143" s="18" t="s">
        <v>208</v>
      </c>
      <c r="C143" s="18" t="s">
        <v>1</v>
      </c>
      <c r="D143" s="19">
        <v>1534.82</v>
      </c>
      <c r="E143" s="19">
        <v>17.16</v>
      </c>
      <c r="F143" s="23">
        <f>D143*E143</f>
        <v>26337.5112</v>
      </c>
    </row>
    <row r="144" spans="1:6" ht="12.75">
      <c r="A144" s="18" t="s">
        <v>219</v>
      </c>
      <c r="B144" s="18" t="s">
        <v>220</v>
      </c>
      <c r="C144" s="18" t="s">
        <v>1</v>
      </c>
      <c r="D144" s="19">
        <v>767.41</v>
      </c>
      <c r="E144" s="19">
        <v>60.29</v>
      </c>
      <c r="F144" s="23">
        <f>D144*E144</f>
        <v>46267.1489</v>
      </c>
    </row>
    <row r="145" spans="1:6" ht="12.75">
      <c r="A145" s="5" t="s">
        <v>14</v>
      </c>
      <c r="B145" s="5"/>
      <c r="C145" s="5"/>
      <c r="D145" s="9"/>
      <c r="E145" s="9"/>
      <c r="F145" s="9">
        <f>SUM(F126:F144)</f>
        <v>602079.8032999999</v>
      </c>
    </row>
    <row r="146" spans="1:6" ht="12.75">
      <c r="A146" s="6" t="s">
        <v>15</v>
      </c>
      <c r="B146" s="6"/>
      <c r="C146" s="6" t="s">
        <v>16</v>
      </c>
      <c r="D146" s="7">
        <v>0.06</v>
      </c>
      <c r="E146" s="6"/>
      <c r="F146" s="10">
        <f>F145*D146</f>
        <v>36124.788197999995</v>
      </c>
    </row>
    <row r="147" spans="1:6" ht="12.75">
      <c r="A147" s="8" t="s">
        <v>6</v>
      </c>
      <c r="B147" s="5"/>
      <c r="C147" t="s">
        <v>1</v>
      </c>
      <c r="D147" s="5">
        <v>500</v>
      </c>
      <c r="E147" s="5"/>
      <c r="F147" s="9">
        <f>SUM(F145:F146)</f>
        <v>638204.5914979998</v>
      </c>
    </row>
    <row r="148" spans="1:6" ht="12.75">
      <c r="A148" s="11" t="s">
        <v>17</v>
      </c>
      <c r="B148" s="12"/>
      <c r="C148" s="12" t="s">
        <v>1</v>
      </c>
      <c r="D148" s="12">
        <v>1</v>
      </c>
      <c r="E148" s="13">
        <f>F147/D147</f>
        <v>1276.4091829959998</v>
      </c>
      <c r="F148" s="12"/>
    </row>
    <row r="150" spans="1:6" ht="12.75">
      <c r="A150" s="1" t="s">
        <v>337</v>
      </c>
      <c r="B150" s="1" t="s">
        <v>338</v>
      </c>
      <c r="C150" s="1"/>
      <c r="D150" s="1"/>
      <c r="E150" s="1"/>
      <c r="F150" s="1"/>
    </row>
    <row r="151" spans="1:6" ht="12.75">
      <c r="A151" t="s">
        <v>308</v>
      </c>
      <c r="B151" s="1"/>
      <c r="C151" s="1"/>
      <c r="D151" s="1"/>
      <c r="E151" s="1"/>
      <c r="F151" s="1"/>
    </row>
    <row r="152" spans="1:6" ht="12.75">
      <c r="A152" s="3" t="s">
        <v>2</v>
      </c>
      <c r="B152" s="3" t="s">
        <v>3</v>
      </c>
      <c r="C152" s="3" t="s">
        <v>4</v>
      </c>
      <c r="D152" s="3" t="s">
        <v>5</v>
      </c>
      <c r="E152" s="3" t="s">
        <v>12</v>
      </c>
      <c r="F152" s="3" t="s">
        <v>13</v>
      </c>
    </row>
    <row r="153" spans="1:6" ht="12.75">
      <c r="A153" s="18" t="s">
        <v>100</v>
      </c>
      <c r="B153" s="18" t="s">
        <v>101</v>
      </c>
      <c r="C153" s="18" t="s">
        <v>24</v>
      </c>
      <c r="D153" s="19">
        <v>25</v>
      </c>
      <c r="E153" s="19">
        <v>1530</v>
      </c>
      <c r="F153" s="23">
        <f>D153*E153</f>
        <v>38250</v>
      </c>
    </row>
    <row r="154" spans="1:6" ht="12.75">
      <c r="A154" s="18" t="s">
        <v>246</v>
      </c>
      <c r="B154" s="18" t="s">
        <v>247</v>
      </c>
      <c r="C154" s="18" t="s">
        <v>42</v>
      </c>
      <c r="D154" s="19">
        <v>156.25</v>
      </c>
      <c r="E154" s="19">
        <v>24.09</v>
      </c>
      <c r="F154" s="23">
        <f aca="true" t="shared" si="8" ref="F154:F165">D154*E154</f>
        <v>3764.0625</v>
      </c>
    </row>
    <row r="155" spans="1:6" ht="12.75">
      <c r="A155" s="18" t="s">
        <v>339</v>
      </c>
      <c r="B155" s="18" t="s">
        <v>340</v>
      </c>
      <c r="C155" s="18" t="s">
        <v>1</v>
      </c>
      <c r="D155" s="19">
        <v>403.9</v>
      </c>
      <c r="E155" s="19">
        <v>925</v>
      </c>
      <c r="F155" s="23">
        <f t="shared" si="8"/>
        <v>373607.5</v>
      </c>
    </row>
    <row r="156" spans="1:6" ht="12.75">
      <c r="A156" s="18" t="s">
        <v>341</v>
      </c>
      <c r="B156" s="18" t="s">
        <v>342</v>
      </c>
      <c r="C156" s="18" t="s">
        <v>42</v>
      </c>
      <c r="D156" s="19">
        <v>76.8</v>
      </c>
      <c r="E156" s="19">
        <v>234</v>
      </c>
      <c r="F156" s="23">
        <f t="shared" si="8"/>
        <v>17971.2</v>
      </c>
    </row>
    <row r="157" spans="1:6" ht="12.75">
      <c r="A157" s="18" t="s">
        <v>192</v>
      </c>
      <c r="B157" s="18" t="s">
        <v>193</v>
      </c>
      <c r="C157" s="18" t="s">
        <v>1</v>
      </c>
      <c r="D157" s="19">
        <v>807.8</v>
      </c>
      <c r="E157" s="19">
        <v>157</v>
      </c>
      <c r="F157" s="23">
        <f t="shared" si="8"/>
        <v>126824.59999999999</v>
      </c>
    </row>
    <row r="158" spans="1:6" ht="12.75">
      <c r="A158" s="18" t="s">
        <v>837</v>
      </c>
      <c r="B158" s="18" t="s">
        <v>838</v>
      </c>
      <c r="C158" s="18" t="s">
        <v>1</v>
      </c>
      <c r="D158" s="19">
        <v>40.39</v>
      </c>
      <c r="E158" s="19">
        <v>1010</v>
      </c>
      <c r="F158" s="23">
        <f t="shared" si="8"/>
        <v>40793.9</v>
      </c>
    </row>
    <row r="159" spans="1:6" ht="12.75">
      <c r="A159" s="18" t="s">
        <v>279</v>
      </c>
      <c r="B159" s="18" t="s">
        <v>280</v>
      </c>
      <c r="C159" s="18" t="s">
        <v>61</v>
      </c>
      <c r="D159" s="19">
        <v>20</v>
      </c>
      <c r="E159" s="19">
        <v>3650</v>
      </c>
      <c r="F159" s="23">
        <f t="shared" si="8"/>
        <v>73000</v>
      </c>
    </row>
    <row r="160" spans="1:6" ht="12.75">
      <c r="A160" s="18" t="s">
        <v>281</v>
      </c>
      <c r="B160" s="18" t="s">
        <v>282</v>
      </c>
      <c r="C160" s="18" t="s">
        <v>1</v>
      </c>
      <c r="D160" s="19">
        <v>50.98</v>
      </c>
      <c r="E160" s="19">
        <v>27.91</v>
      </c>
      <c r="F160" s="23">
        <f t="shared" si="8"/>
        <v>1422.8518</v>
      </c>
    </row>
    <row r="161" spans="1:6" ht="12.75">
      <c r="A161" s="18" t="s">
        <v>283</v>
      </c>
      <c r="B161" s="18" t="s">
        <v>284</v>
      </c>
      <c r="C161" s="18" t="s">
        <v>1</v>
      </c>
      <c r="D161" s="19">
        <v>50.98</v>
      </c>
      <c r="E161" s="19">
        <v>12.56</v>
      </c>
      <c r="F161" s="23">
        <f t="shared" si="8"/>
        <v>640.3088</v>
      </c>
    </row>
    <row r="162" spans="1:6" ht="12.75">
      <c r="A162" s="18" t="s">
        <v>285</v>
      </c>
      <c r="B162" s="18" t="s">
        <v>286</v>
      </c>
      <c r="C162" s="18" t="s">
        <v>1</v>
      </c>
      <c r="D162" s="19">
        <v>50.98</v>
      </c>
      <c r="E162" s="19">
        <v>30.63</v>
      </c>
      <c r="F162" s="23">
        <f t="shared" si="8"/>
        <v>1561.5174</v>
      </c>
    </row>
    <row r="163" spans="1:6" ht="12.75">
      <c r="A163" s="18" t="s">
        <v>287</v>
      </c>
      <c r="B163" s="18" t="s">
        <v>288</v>
      </c>
      <c r="C163" s="18" t="s">
        <v>1</v>
      </c>
      <c r="D163" s="19">
        <v>50.98</v>
      </c>
      <c r="E163" s="19">
        <v>59.28</v>
      </c>
      <c r="F163" s="23">
        <f t="shared" si="8"/>
        <v>3022.0944</v>
      </c>
    </row>
    <row r="164" spans="1:6" ht="12.75">
      <c r="A164" s="18" t="s">
        <v>170</v>
      </c>
      <c r="B164" s="18" t="s">
        <v>171</v>
      </c>
      <c r="C164" s="18" t="s">
        <v>1</v>
      </c>
      <c r="D164" s="19">
        <v>767.41</v>
      </c>
      <c r="E164" s="19">
        <v>12.82</v>
      </c>
      <c r="F164" s="23">
        <f t="shared" si="8"/>
        <v>9838.1962</v>
      </c>
    </row>
    <row r="165" spans="1:6" ht="12.75">
      <c r="A165" s="18" t="s">
        <v>140</v>
      </c>
      <c r="B165" s="18" t="s">
        <v>141</v>
      </c>
      <c r="C165" s="18" t="s">
        <v>1</v>
      </c>
      <c r="D165" s="19">
        <v>767.41</v>
      </c>
      <c r="E165" s="19">
        <v>7.55</v>
      </c>
      <c r="F165" s="23">
        <f t="shared" si="8"/>
        <v>5793.9455</v>
      </c>
    </row>
    <row r="166" spans="1:6" ht="12.75">
      <c r="A166" s="18" t="s">
        <v>207</v>
      </c>
      <c r="B166" s="18" t="s">
        <v>208</v>
      </c>
      <c r="C166" s="18" t="s">
        <v>1</v>
      </c>
      <c r="D166" s="19">
        <v>1534.82</v>
      </c>
      <c r="E166" s="19">
        <v>17.16</v>
      </c>
      <c r="F166" s="23">
        <f>D166*E166</f>
        <v>26337.5112</v>
      </c>
    </row>
    <row r="167" spans="1:6" ht="12.75">
      <c r="A167" s="5" t="s">
        <v>14</v>
      </c>
      <c r="B167" s="5"/>
      <c r="C167" s="5"/>
      <c r="D167" s="9"/>
      <c r="E167" s="9"/>
      <c r="F167" s="9">
        <f>SUM(F153:F166)</f>
        <v>722827.6878</v>
      </c>
    </row>
    <row r="168" spans="1:6" ht="12.75">
      <c r="A168" s="6" t="s">
        <v>15</v>
      </c>
      <c r="B168" s="6"/>
      <c r="C168" s="6" t="s">
        <v>16</v>
      </c>
      <c r="D168" s="7">
        <v>0.06</v>
      </c>
      <c r="E168" s="6"/>
      <c r="F168" s="10">
        <f>F167*D168</f>
        <v>43369.661267999996</v>
      </c>
    </row>
    <row r="169" spans="1:6" ht="12.75">
      <c r="A169" s="8" t="s">
        <v>6</v>
      </c>
      <c r="B169" s="5"/>
      <c r="C169" t="s">
        <v>1</v>
      </c>
      <c r="D169" s="5">
        <v>500</v>
      </c>
      <c r="E169" s="5"/>
      <c r="F169" s="9">
        <f>SUM(F167:F168)</f>
        <v>766197.349068</v>
      </c>
    </row>
    <row r="170" spans="1:6" ht="12.75">
      <c r="A170" s="11" t="s">
        <v>17</v>
      </c>
      <c r="B170" s="12"/>
      <c r="C170" s="12" t="s">
        <v>1</v>
      </c>
      <c r="D170" s="12">
        <v>1</v>
      </c>
      <c r="E170" s="13">
        <f>F169/D169</f>
        <v>1532.394698136</v>
      </c>
      <c r="F170" s="12"/>
    </row>
    <row r="172" spans="1:6" ht="12.75">
      <c r="A172" s="1" t="s">
        <v>343</v>
      </c>
      <c r="B172" s="1" t="s">
        <v>344</v>
      </c>
      <c r="C172" s="1"/>
      <c r="D172" s="1"/>
      <c r="E172" s="1"/>
      <c r="F172" s="1"/>
    </row>
    <row r="173" spans="1:6" ht="12.75">
      <c r="A173" t="s">
        <v>308</v>
      </c>
      <c r="B173" s="1"/>
      <c r="C173" s="1"/>
      <c r="D173" s="1"/>
      <c r="E173" s="1"/>
      <c r="F173" s="1"/>
    </row>
    <row r="174" spans="1:6" ht="12.75">
      <c r="A174" s="3" t="s">
        <v>2</v>
      </c>
      <c r="B174" s="3" t="s">
        <v>3</v>
      </c>
      <c r="C174" s="3" t="s">
        <v>4</v>
      </c>
      <c r="D174" s="3" t="s">
        <v>5</v>
      </c>
      <c r="E174" s="3" t="s">
        <v>12</v>
      </c>
      <c r="F174" s="3" t="s">
        <v>13</v>
      </c>
    </row>
    <row r="175" spans="1:6" s="21" customFormat="1" ht="12.75">
      <c r="A175" s="18" t="s">
        <v>100</v>
      </c>
      <c r="B175" s="18" t="s">
        <v>101</v>
      </c>
      <c r="C175" s="18" t="s">
        <v>24</v>
      </c>
      <c r="D175" s="19">
        <v>25</v>
      </c>
      <c r="E175" s="19">
        <v>1530</v>
      </c>
      <c r="F175" s="23">
        <f>D175*E175</f>
        <v>38250</v>
      </c>
    </row>
    <row r="176" spans="1:6" s="21" customFormat="1" ht="12.75">
      <c r="A176" s="18" t="s">
        <v>345</v>
      </c>
      <c r="B176" s="18" t="s">
        <v>346</v>
      </c>
      <c r="C176" s="18" t="s">
        <v>24</v>
      </c>
      <c r="D176" s="19">
        <v>10.94</v>
      </c>
      <c r="E176" s="19">
        <v>14400</v>
      </c>
      <c r="F176" s="23">
        <f aca="true" t="shared" si="9" ref="F176:F189">D176*E176</f>
        <v>157536</v>
      </c>
    </row>
    <row r="177" spans="1:6" s="21" customFormat="1" ht="12.75">
      <c r="A177" s="18" t="s">
        <v>347</v>
      </c>
      <c r="B177" s="18" t="s">
        <v>348</v>
      </c>
      <c r="C177" s="18" t="s">
        <v>24</v>
      </c>
      <c r="D177" s="19">
        <v>18.75</v>
      </c>
      <c r="E177" s="19">
        <v>13500</v>
      </c>
      <c r="F177" s="23">
        <f t="shared" si="9"/>
        <v>253125</v>
      </c>
    </row>
    <row r="178" spans="1:6" s="21" customFormat="1" ht="12.75">
      <c r="A178" s="18" t="s">
        <v>246</v>
      </c>
      <c r="B178" s="18" t="s">
        <v>247</v>
      </c>
      <c r="C178" s="18" t="s">
        <v>42</v>
      </c>
      <c r="D178" s="19">
        <v>156.25</v>
      </c>
      <c r="E178" s="19">
        <v>24.09</v>
      </c>
      <c r="F178" s="23">
        <f t="shared" si="9"/>
        <v>3764.0625</v>
      </c>
    </row>
    <row r="179" spans="1:6" s="21" customFormat="1" ht="12.75">
      <c r="A179" s="18" t="s">
        <v>339</v>
      </c>
      <c r="B179" s="18" t="s">
        <v>340</v>
      </c>
      <c r="C179" s="18" t="s">
        <v>1</v>
      </c>
      <c r="D179" s="19">
        <v>393.27</v>
      </c>
      <c r="E179" s="19">
        <v>927</v>
      </c>
      <c r="F179" s="23">
        <f t="shared" si="9"/>
        <v>364561.29</v>
      </c>
    </row>
    <row r="180" spans="1:6" s="21" customFormat="1" ht="12.75">
      <c r="A180" s="18" t="s">
        <v>341</v>
      </c>
      <c r="B180" s="18" t="s">
        <v>342</v>
      </c>
      <c r="C180" s="18" t="s">
        <v>42</v>
      </c>
      <c r="D180" s="19">
        <v>8.64</v>
      </c>
      <c r="E180" s="19">
        <v>267</v>
      </c>
      <c r="F180" s="23">
        <f t="shared" si="9"/>
        <v>2306.88</v>
      </c>
    </row>
    <row r="181" spans="1:6" ht="12.75">
      <c r="A181" s="18" t="s">
        <v>192</v>
      </c>
      <c r="B181" s="18" t="s">
        <v>193</v>
      </c>
      <c r="C181" s="18" t="s">
        <v>1</v>
      </c>
      <c r="D181" s="19">
        <v>786.55</v>
      </c>
      <c r="E181" s="19">
        <v>157</v>
      </c>
      <c r="F181" s="23">
        <f t="shared" si="9"/>
        <v>123488.34999999999</v>
      </c>
    </row>
    <row r="182" spans="1:6" ht="12.75">
      <c r="A182" s="18" t="s">
        <v>837</v>
      </c>
      <c r="B182" s="24" t="s">
        <v>838</v>
      </c>
      <c r="C182" s="18" t="s">
        <v>1</v>
      </c>
      <c r="D182" s="19">
        <v>39.33</v>
      </c>
      <c r="E182" s="19">
        <v>1010</v>
      </c>
      <c r="F182" s="23">
        <f t="shared" si="9"/>
        <v>39723.299999999996</v>
      </c>
    </row>
    <row r="183" spans="1:6" ht="12.75">
      <c r="A183" s="18" t="s">
        <v>349</v>
      </c>
      <c r="B183" s="18" t="s">
        <v>350</v>
      </c>
      <c r="C183" s="18" t="s">
        <v>61</v>
      </c>
      <c r="D183" s="19">
        <v>2</v>
      </c>
      <c r="E183" s="19">
        <v>21300</v>
      </c>
      <c r="F183" s="23">
        <f t="shared" si="9"/>
        <v>42600</v>
      </c>
    </row>
    <row r="184" spans="1:6" ht="12.75">
      <c r="A184" s="18" t="s">
        <v>281</v>
      </c>
      <c r="B184" s="18" t="s">
        <v>282</v>
      </c>
      <c r="C184" s="18" t="s">
        <v>1</v>
      </c>
      <c r="D184" s="19">
        <v>21.12</v>
      </c>
      <c r="E184" s="19">
        <v>30.33</v>
      </c>
      <c r="F184" s="23">
        <f t="shared" si="9"/>
        <v>640.5696</v>
      </c>
    </row>
    <row r="185" spans="1:6" ht="12.75">
      <c r="A185" s="18" t="s">
        <v>283</v>
      </c>
      <c r="B185" s="18" t="s">
        <v>284</v>
      </c>
      <c r="C185" s="18" t="s">
        <v>1</v>
      </c>
      <c r="D185" s="19">
        <v>21.12</v>
      </c>
      <c r="E185" s="19">
        <v>13.83</v>
      </c>
      <c r="F185" s="23">
        <f t="shared" si="9"/>
        <v>292.0896</v>
      </c>
    </row>
    <row r="186" spans="1:6" ht="12.75">
      <c r="A186" s="18" t="s">
        <v>285</v>
      </c>
      <c r="B186" s="18" t="s">
        <v>286</v>
      </c>
      <c r="C186" s="18" t="s">
        <v>1</v>
      </c>
      <c r="D186" s="19">
        <v>21.12</v>
      </c>
      <c r="E186" s="19">
        <v>33.4</v>
      </c>
      <c r="F186" s="23">
        <f t="shared" si="9"/>
        <v>705.408</v>
      </c>
    </row>
    <row r="187" spans="1:6" ht="12.75">
      <c r="A187" s="18" t="s">
        <v>287</v>
      </c>
      <c r="B187" s="18" t="s">
        <v>288</v>
      </c>
      <c r="C187" s="18" t="s">
        <v>1</v>
      </c>
      <c r="D187" s="19">
        <v>21.12</v>
      </c>
      <c r="E187" s="19">
        <v>64.91</v>
      </c>
      <c r="F187" s="23">
        <f t="shared" si="9"/>
        <v>1370.8992</v>
      </c>
    </row>
    <row r="188" spans="1:6" ht="12.75">
      <c r="A188" s="18" t="s">
        <v>170</v>
      </c>
      <c r="B188" s="18" t="s">
        <v>171</v>
      </c>
      <c r="C188" s="18" t="s">
        <v>1</v>
      </c>
      <c r="D188" s="19">
        <v>758.05</v>
      </c>
      <c r="E188" s="19">
        <v>12.83</v>
      </c>
      <c r="F188" s="23">
        <f t="shared" si="9"/>
        <v>9725.7815</v>
      </c>
    </row>
    <row r="189" spans="1:6" ht="12.75">
      <c r="A189" s="18" t="s">
        <v>140</v>
      </c>
      <c r="B189" s="18" t="s">
        <v>141</v>
      </c>
      <c r="C189" s="18" t="s">
        <v>1</v>
      </c>
      <c r="D189" s="19">
        <v>758.05</v>
      </c>
      <c r="E189" s="19">
        <v>7.55</v>
      </c>
      <c r="F189" s="23">
        <f t="shared" si="9"/>
        <v>5723.277499999999</v>
      </c>
    </row>
    <row r="190" spans="1:6" ht="12.75">
      <c r="A190" s="18" t="s">
        <v>207</v>
      </c>
      <c r="B190" s="18" t="s">
        <v>208</v>
      </c>
      <c r="C190" s="18" t="s">
        <v>1</v>
      </c>
      <c r="D190" s="19">
        <v>1516.1</v>
      </c>
      <c r="E190" s="19">
        <v>17.17</v>
      </c>
      <c r="F190" s="23">
        <f>D190*E190</f>
        <v>26031.437</v>
      </c>
    </row>
    <row r="191" spans="1:6" ht="12.75">
      <c r="A191" s="5" t="s">
        <v>14</v>
      </c>
      <c r="B191" s="5"/>
      <c r="C191" s="5"/>
      <c r="D191" s="9"/>
      <c r="E191" s="9"/>
      <c r="F191" s="9">
        <f>SUM(F175:F190)</f>
        <v>1069844.3449000001</v>
      </c>
    </row>
    <row r="192" spans="1:6" ht="12.75">
      <c r="A192" s="6" t="s">
        <v>15</v>
      </c>
      <c r="B192" s="6"/>
      <c r="C192" s="6" t="s">
        <v>16</v>
      </c>
      <c r="D192" s="7">
        <v>0.06</v>
      </c>
      <c r="E192" s="6"/>
      <c r="F192" s="10">
        <f>F191*D192</f>
        <v>64190.660694000006</v>
      </c>
    </row>
    <row r="193" spans="1:6" ht="12.75">
      <c r="A193" s="8" t="s">
        <v>6</v>
      </c>
      <c r="B193" s="5"/>
      <c r="C193" t="s">
        <v>1</v>
      </c>
      <c r="D193" s="5">
        <v>500</v>
      </c>
      <c r="E193" s="5"/>
      <c r="F193" s="9">
        <f>SUM(F191:F192)</f>
        <v>1134035.0055940002</v>
      </c>
    </row>
    <row r="194" spans="1:6" ht="12.75">
      <c r="A194" s="11" t="s">
        <v>17</v>
      </c>
      <c r="B194" s="12"/>
      <c r="C194" s="12" t="s">
        <v>1</v>
      </c>
      <c r="D194" s="12">
        <v>1</v>
      </c>
      <c r="E194" s="13">
        <f>F193/D193</f>
        <v>2268.0700111880005</v>
      </c>
      <c r="F194" s="12"/>
    </row>
  </sheetData>
  <sheetProtection/>
  <printOptions/>
  <pageMargins left="0.75" right="0.75" top="1" bottom="1" header="0" footer="0"/>
  <pageSetup horizontalDpi="600" verticalDpi="600" orientation="landscape" paperSize="9" scale="73" r:id="rId1"/>
  <rowBreaks count="4" manualBreakCount="4">
    <brk id="39" max="255" man="1"/>
    <brk id="78" max="255" man="1"/>
    <brk id="121" max="255" man="1"/>
    <brk id="1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Forsikringens Hus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Mads Møller</dc:creator>
  <cp:keywords/>
  <dc:description/>
  <cp:lastModifiedBy>Tine Aabye</cp:lastModifiedBy>
  <cp:lastPrinted>2006-11-14T13:46:50Z</cp:lastPrinted>
  <dcterms:created xsi:type="dcterms:W3CDTF">2006-10-12T08:37:43Z</dcterms:created>
  <dcterms:modified xsi:type="dcterms:W3CDTF">2019-02-20T11:50:07Z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-1214964722</vt:i4>
  </property>
  <property fmtid="{D5CDD505-2E9C-101B-9397-08002B2CF9AE}" pid="3" name="_EmailSubject">
    <vt:lpwstr>bygningsvurdering - lille ændring i baggrundsskema</vt:lpwstr>
  </property>
  <property fmtid="{D5CDD505-2E9C-101B-9397-08002B2CF9AE}" pid="4" name="_AuthorEmail">
    <vt:lpwstr>MM@ForsikringensHus.dk</vt:lpwstr>
  </property>
  <property fmtid="{D5CDD505-2E9C-101B-9397-08002B2CF9AE}" pid="5" name="_AuthorEmailDisplayName">
    <vt:lpwstr>Mads Møller</vt:lpwstr>
  </property>
  <property fmtid="{D5CDD505-2E9C-101B-9397-08002B2CF9AE}" pid="6" name="_PreviousAdHocReviewCycleID">
    <vt:i4>-1973294542</vt:i4>
  </property>
  <property fmtid="{D5CDD505-2E9C-101B-9397-08002B2CF9AE}" pid="7" name="_ReviewingToolsShownOnce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